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9740" windowHeight="78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'Rekapitulace'!$G$26</definedName>
    <definedName name="Dodavka0">'Položky'!#REF!</definedName>
    <definedName name="HSV">'Rekapitulace'!$E$26</definedName>
    <definedName name="HSV0">'Položky'!#REF!</definedName>
    <definedName name="HZS">'Rekapitulace'!$I$26</definedName>
    <definedName name="HZS0">'Položky'!#REF!</definedName>
    <definedName name="JKSO">'Krycí list'!$G$2</definedName>
    <definedName name="MJ">'Krycí list'!$G$5</definedName>
    <definedName name="Mont">'Rekapitulace'!$H$26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'Položky'!$A$1:$G$123</definedName>
    <definedName name="_xlnm.Print_Area" localSheetId="1">'Rekapitulace'!$A$1:$I$40</definedName>
    <definedName name="PocetMJ">'Krycí list'!$G$6</definedName>
    <definedName name="Poznamka">'Krycí list'!$B$37</definedName>
    <definedName name="Projektant">'Krycí list'!$C$8</definedName>
    <definedName name="PSV">'Rekapitulace'!$F$26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'Rekapitulace'!$H$39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<sst xmlns="http://schemas.openxmlformats.org/spreadsheetml/2006/main" count="426" uniqueCount="289">
  <si>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</si>
  <si>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</si>
  <si>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</si>
  <si>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</si>
  <si>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</si>
  <si>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</si>
  <si>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</si>
  <si>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</si>
  <si>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</si>
  <si>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</si>
  <si>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</si>
  <si>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</si>
  <si>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</si>
  <si>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</si>
  <si>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</si>
  <si>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</si>
  <si>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</si>
  <si>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</si>
  <si>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</si>
  <si>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</si>
  <si>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</si>
  <si>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</si>
  <si>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</si>
  <si>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</si>
  <si>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</si>
  <si>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</si>
  <si>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</si>
  <si>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</si>
  <si>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</si>
  <si>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</si>
  <si>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</si>
  <si>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</si>
  <si>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</si>
  <si>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</si>
  <si>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</si>
  <si>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</si>
  <si>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</si>
  <si>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</si>
  <si>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</si>
  <si>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</si>
  <si>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</si>
  <si>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</si>
  <si>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</si>
  <si>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</si>
  <si>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</si>
  <si>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</si>
  <si>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</si>
  <si>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</si>
  <si>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</si>
  <si>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</si>
  <si>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</si>
  <si>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</si>
  <si>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</si>
  <si>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</si>
  <si>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</si>
  <si>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</si>
  <si>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</si>
  <si>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</si>
  <si>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</si>
  <si>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</si>
  <si>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</si>
  <si>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</si>
  <si>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</si>
  <si>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</si>
  <si>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</si>
  <si>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</si>
  <si>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</si>
  <si>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</si>
  <si>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</si>
  <si>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</si>
  <si>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</si>
  <si>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</si>
  <si>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</si>
  <si>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</si>
  <si>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</si>
  <si>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</si>
  <si>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</si>
  <si>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</si>
  <si>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140005</t>
  </si>
  <si>
    <t>MŠ Stará Bělá-ul.Blanická č.154/180</t>
  </si>
  <si>
    <t>Rekonstrukce hygienického zařízení</t>
  </si>
  <si>
    <t>801.3</t>
  </si>
  <si>
    <t>stavební část</t>
  </si>
  <si>
    <t>3</t>
  </si>
  <si>
    <t>Svislé a kompletní konstrukce</t>
  </si>
  <si>
    <t>317234410R00</t>
  </si>
  <si>
    <t xml:space="preserve">Vyzdívka mezi nosníky cihlami pálenými na MC </t>
  </si>
  <si>
    <t>m3</t>
  </si>
  <si>
    <t>317941121RT2</t>
  </si>
  <si>
    <t>Osazení ocelových válcovaných nosníků do č.12 včetně dodávky profilu L 60/60/5</t>
  </si>
  <si>
    <t>t</t>
  </si>
  <si>
    <t>317944311RT2</t>
  </si>
  <si>
    <t>Válcované nosníky do č.12 osazené do otvorů včetně dodávky profilu IPE č.10</t>
  </si>
  <si>
    <t>342255022R00</t>
  </si>
  <si>
    <t xml:space="preserve">Příčky z desek Ytong tl. 7,5 cm </t>
  </si>
  <si>
    <t>m2</t>
  </si>
  <si>
    <t>342255028R00</t>
  </si>
  <si>
    <t xml:space="preserve">Příčky z desek Ytong tl. 15 cm </t>
  </si>
  <si>
    <t>342265132RT3</t>
  </si>
  <si>
    <t>Úprava podkroví sádrokarton. na ocel. rošt vodor. desky standard impreg. tl.12,5 mm, MV tl. 10cm</t>
  </si>
  <si>
    <t>342265998RT2</t>
  </si>
  <si>
    <t>Příplatek k úpravě podkroví za plochu do 10 m2 pro plochy 2 - 5 m2</t>
  </si>
  <si>
    <t>342361821R00</t>
  </si>
  <si>
    <t xml:space="preserve">Výztuž příček z betonářské oceli 10505 </t>
  </si>
  <si>
    <t>342948111R00</t>
  </si>
  <si>
    <t xml:space="preserve">Ukotvení příček k cihel.konstr. kotvami na hmožd. </t>
  </si>
  <si>
    <t>m</t>
  </si>
  <si>
    <t>346244381R00</t>
  </si>
  <si>
    <t xml:space="preserve">Plentování ocelových nosníků výšky do 20 cm </t>
  </si>
  <si>
    <t>349231821R00</t>
  </si>
  <si>
    <t xml:space="preserve">Přizdívka ostění s ozubem z cihel, kapsy do 30 cm </t>
  </si>
  <si>
    <t>IC-1</t>
  </si>
  <si>
    <t>Rozebrání a zpětná montáž SDK obkladu pod stropem 300x300 mm</t>
  </si>
  <si>
    <t>IC-2</t>
  </si>
  <si>
    <t>Rozebrání a zpětná montáž SDK obkladu potrubí 300x200x200 mm</t>
  </si>
  <si>
    <t>IC-3</t>
  </si>
  <si>
    <t xml:space="preserve">Rozebrání a zpětná montáž SDK podhledu </t>
  </si>
  <si>
    <t>4</t>
  </si>
  <si>
    <t>Vodorovné konstrukce</t>
  </si>
  <si>
    <t>413232211R00</t>
  </si>
  <si>
    <t xml:space="preserve">Zazdívka zhlaví válcovaných nosníků výšky do 15cm </t>
  </si>
  <si>
    <t>kus</t>
  </si>
  <si>
    <t>61</t>
  </si>
  <si>
    <t>Úpravy povrchů vnitřní</t>
  </si>
  <si>
    <t>601011144R00</t>
  </si>
  <si>
    <t xml:space="preserve">Štuk na stropech  ručně </t>
  </si>
  <si>
    <t>602011144R00</t>
  </si>
  <si>
    <t xml:space="preserve">Štuk na stěnách vnitřní  ručně </t>
  </si>
  <si>
    <t>611403399R00</t>
  </si>
  <si>
    <t xml:space="preserve">Hrubá výplň rýh jakékoli šířky maltou ve stropech </t>
  </si>
  <si>
    <t>612403399R00</t>
  </si>
  <si>
    <t xml:space="preserve">Hrubá výplň rýh ve stěnách maltou </t>
  </si>
  <si>
    <t>612481211RT8</t>
  </si>
  <si>
    <t>Montáž výztužné sítě (perlinky) do stěrky-stěny včetně výztužné sítě a stěrkového tmelu</t>
  </si>
  <si>
    <t>63</t>
  </si>
  <si>
    <t>Podlahy a podlahové konstrukce</t>
  </si>
  <si>
    <t>631416221RT3</t>
  </si>
  <si>
    <t>Mazanina  samonivelační, tloušťka 5 - 8 cm anhydritová</t>
  </si>
  <si>
    <t>631551110R00</t>
  </si>
  <si>
    <t xml:space="preserve">Násyp ze strusky zrněné tloušťka do 15 mm </t>
  </si>
  <si>
    <t>632418104R00</t>
  </si>
  <si>
    <t xml:space="preserve">Potěr ze SMS , ruční zpracování, tl. 4 mm </t>
  </si>
  <si>
    <t>Doplnění podlahy v chodbě v místě vybouraného dveřního otvoru</t>
  </si>
  <si>
    <t>64</t>
  </si>
  <si>
    <t>Výplně otvorů</t>
  </si>
  <si>
    <t>642942111RT2</t>
  </si>
  <si>
    <t>Osazení zárubní dveřních ocelových, pl. do 2,5 m2 včetně dodávky zárubně  60 x 197 x 11 cm</t>
  </si>
  <si>
    <t>642944121RT4</t>
  </si>
  <si>
    <t>Osazení ocelových zárubní dodatečně do 2,5 m2 včetně dodávky zárubně  80x197x11 cm</t>
  </si>
  <si>
    <t>94</t>
  </si>
  <si>
    <t>Lešení a stavební výtahy</t>
  </si>
  <si>
    <t>941955002R00</t>
  </si>
  <si>
    <t>Lešení lehké pomocné, výška podlahy do 1,9 m (pro SDK podhled)</t>
  </si>
  <si>
    <t>95</t>
  </si>
  <si>
    <t>Dokončovací konstrukce na pozemních stavbách</t>
  </si>
  <si>
    <t>952901111R00</t>
  </si>
  <si>
    <t xml:space="preserve">Vyčištění budov o výšce podlaží do 4 m </t>
  </si>
  <si>
    <t>96</t>
  </si>
  <si>
    <t>Bourání konstrukcí</t>
  </si>
  <si>
    <t>962031132R00</t>
  </si>
  <si>
    <t xml:space="preserve">Bourání příček cihelných tl. 10 cm </t>
  </si>
  <si>
    <t>962031133R00</t>
  </si>
  <si>
    <t xml:space="preserve">Bourání příček cihelných tl. 15 cm </t>
  </si>
  <si>
    <t>962081131R00</t>
  </si>
  <si>
    <t xml:space="preserve">Bourání příček ze skleněných tvárnic tl. 10 cm </t>
  </si>
  <si>
    <t>965042141R00</t>
  </si>
  <si>
    <t xml:space="preserve">Bourání mazanin betonových tl. 10 cm, nad 4 m2 </t>
  </si>
  <si>
    <t>965081713R00</t>
  </si>
  <si>
    <t xml:space="preserve">Bourání dlaždic keramických tl. 1 cm, nad 1 m2 </t>
  </si>
  <si>
    <t>965082923R00</t>
  </si>
  <si>
    <t xml:space="preserve">Odstranění násypu tl. do 10 cm, plocha nad 2 m2 </t>
  </si>
  <si>
    <t>967031132R00</t>
  </si>
  <si>
    <t xml:space="preserve">Přisekání rovných ostění cihelných na MVC </t>
  </si>
  <si>
    <t>968061125R00</t>
  </si>
  <si>
    <t xml:space="preserve">Vyvěšení dřevěných dveřních křídel pl. do 2 m2 </t>
  </si>
  <si>
    <t>968072455R00</t>
  </si>
  <si>
    <t xml:space="preserve">Vybourání kovových dveřních zárubní pl. do 2 m2 </t>
  </si>
  <si>
    <t>971033651R00</t>
  </si>
  <si>
    <t xml:space="preserve">Vybourání otv. zeď cihel. pl.4 m2, tl.60 cm, MVC </t>
  </si>
  <si>
    <t>974031664R00</t>
  </si>
  <si>
    <t xml:space="preserve">Vysekání rýh zeď cihelná vtah. nosníků 15 x 15 cm </t>
  </si>
  <si>
    <t>978059531R00</t>
  </si>
  <si>
    <t xml:space="preserve">Odsekání vnitřních obkladů stěn nad 2 m2 </t>
  </si>
  <si>
    <t>99</t>
  </si>
  <si>
    <t>Staveništní přesun hmot</t>
  </si>
  <si>
    <t>999281108R00</t>
  </si>
  <si>
    <t xml:space="preserve">Přesun hmot pro opravy a údržbu do výšky 12 m </t>
  </si>
  <si>
    <t>711</t>
  </si>
  <si>
    <t>Izolace proti vodě</t>
  </si>
  <si>
    <t>711111001RZ1</t>
  </si>
  <si>
    <t>Izolace proti vlhkosti vodor. nátěr ALP za studena 1x nátěr - včetně dodávky penetračního laku ALP</t>
  </si>
  <si>
    <t>711212012R00</t>
  </si>
  <si>
    <t xml:space="preserve">Stěrka hydroizolační vyztužená tkaninou </t>
  </si>
  <si>
    <t>998711202R00</t>
  </si>
  <si>
    <t xml:space="preserve">Přesun hmot pro izolace proti vodě, výšky do 12 m </t>
  </si>
  <si>
    <t>720</t>
  </si>
  <si>
    <t>Zdravotechnická instalace</t>
  </si>
  <si>
    <t xml:space="preserve">Zdravotechnika-dle samostatného rozpočtu </t>
  </si>
  <si>
    <t>kpl</t>
  </si>
  <si>
    <t>730</t>
  </si>
  <si>
    <t>Ústřední vytápění</t>
  </si>
  <si>
    <t xml:space="preserve">Ústřední topení -dle samostatného rozpočtu </t>
  </si>
  <si>
    <t>766</t>
  </si>
  <si>
    <t>Konstrukce truhlářské</t>
  </si>
  <si>
    <t>766661112R00</t>
  </si>
  <si>
    <t xml:space="preserve">Montáž dveří do zárubně,otevíravých 1kř.do 0,8 m </t>
  </si>
  <si>
    <t>61162-1</t>
  </si>
  <si>
    <t>Dveře vnitřní fóliované dub plné 1kř.60x197 cm kování   D/2</t>
  </si>
  <si>
    <t>61162-2</t>
  </si>
  <si>
    <t>Dveře vnitřní fóliované dub prosklené 1kř.80x197 kování   D/1</t>
  </si>
  <si>
    <t>D+M dřevěný rám se zasklením-nadsvětlík,vel. 600x900 mm</t>
  </si>
  <si>
    <t>D+M dělící příčky,vodovzdorná,laminovaná dřevotř. vč.kotvení a lemování,vel.600x600 mm</t>
  </si>
  <si>
    <t>998766202R00</t>
  </si>
  <si>
    <t xml:space="preserve">Přesun hmot pro truhlářské konstr., výšky do 12 m </t>
  </si>
  <si>
    <t>771</t>
  </si>
  <si>
    <t>Podlahy z dlaždic a obklady</t>
  </si>
  <si>
    <t>771475014RT8</t>
  </si>
  <si>
    <t>Obklad soklíků keram.rovných, tmel,výška 10 cm flex.lepidlo, spár.hmota</t>
  </si>
  <si>
    <t>771575205RT8</t>
  </si>
  <si>
    <t>Montáž podlah keram.,režné relief., tmel, 15x15 cm flex.lepidlo</t>
  </si>
  <si>
    <t>771578011R00</t>
  </si>
  <si>
    <t xml:space="preserve">Spára podlaha - stěna, silikonem </t>
  </si>
  <si>
    <t>771579791R00</t>
  </si>
  <si>
    <t xml:space="preserve">Příplatek za plochu podlah keram. do 5 m2 jednotl. </t>
  </si>
  <si>
    <t>771579795R00</t>
  </si>
  <si>
    <t xml:space="preserve">Příplatek za spárování vodotěsnou hmotou - plošně </t>
  </si>
  <si>
    <t>597-1</t>
  </si>
  <si>
    <t xml:space="preserve">Dodávka dlažby reliéfní </t>
  </si>
  <si>
    <t>597-2</t>
  </si>
  <si>
    <t xml:space="preserve">Dodávka soklu keramického </t>
  </si>
  <si>
    <t>998771202R00</t>
  </si>
  <si>
    <t xml:space="preserve">Přesun hmot pro podlahy z dlaždic, výšky do 12 m </t>
  </si>
  <si>
    <t>781</t>
  </si>
  <si>
    <t>Obklady keramické</t>
  </si>
  <si>
    <t>781475114R00</t>
  </si>
  <si>
    <t xml:space="preserve">Obklad vnitřní stěn keramický, do tmele, 20x20 cm </t>
  </si>
  <si>
    <t>781479705RT3</t>
  </si>
  <si>
    <t xml:space="preserve">Přípl.za spárovací hmotu - plošně </t>
  </si>
  <si>
    <t>781479711R00</t>
  </si>
  <si>
    <t xml:space="preserve">Příplatek k obkladu stěn keram.,za plochu do 10 m2 </t>
  </si>
  <si>
    <t>781491001R00</t>
  </si>
  <si>
    <t xml:space="preserve">Montáž lišt k obkladům </t>
  </si>
  <si>
    <t>781675114R00</t>
  </si>
  <si>
    <t xml:space="preserve">Montáž obkladů parapetů keramic. na tmel, 20x20 cm </t>
  </si>
  <si>
    <t>597-3</t>
  </si>
  <si>
    <t xml:space="preserve">Dodávka obkládačky keramické </t>
  </si>
  <si>
    <t>597-4</t>
  </si>
  <si>
    <t xml:space="preserve">Lišta  plastová na obklad vnitřní </t>
  </si>
  <si>
    <t>998781202R00</t>
  </si>
  <si>
    <t xml:space="preserve">Přesun hmot pro obklady keramické, výšky do 12 m </t>
  </si>
  <si>
    <t>783</t>
  </si>
  <si>
    <t>Nátěry</t>
  </si>
  <si>
    <t xml:space="preserve">Nátěr ocelových dveřních zárubní </t>
  </si>
  <si>
    <t>784</t>
  </si>
  <si>
    <t>Malby</t>
  </si>
  <si>
    <t>784191101R00</t>
  </si>
  <si>
    <t xml:space="preserve">Penetrace podkladu univerzální Primalex 1x </t>
  </si>
  <si>
    <t>784195222R00</t>
  </si>
  <si>
    <t xml:space="preserve">Malba tekutá Primalex Plus, barva, 2 x </t>
  </si>
  <si>
    <t>784402801R00</t>
  </si>
  <si>
    <t xml:space="preserve">Odstranění malby oškrábáním v místnosti H do 3,8 m </t>
  </si>
  <si>
    <t>784452212R00</t>
  </si>
  <si>
    <t xml:space="preserve">Malba sádrokartonových stěn Primalex Plus </t>
  </si>
  <si>
    <t>M21</t>
  </si>
  <si>
    <t>Elektromontáže</t>
  </si>
  <si>
    <t>M-21</t>
  </si>
  <si>
    <t xml:space="preserve">Elektroinstalace -dle samostatného rozpočtu </t>
  </si>
  <si>
    <t>D96</t>
  </si>
  <si>
    <t>Přesuny suti a vybouraných hmot</t>
  </si>
  <si>
    <t>979011111R00</t>
  </si>
  <si>
    <t xml:space="preserve">Svislá doprava suti a vybour. hmot za 2.NP a 1.PP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</si>
  <si>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</si>
  <si>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</si>
  <si>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</si>
  <si>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</si>
  <si>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</si>
  <si>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</si>
  <si>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</si>
  <si>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</si>
  <si>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</si>
  <si>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</si>
  <si>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</si>
  <si>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</si>
  <si>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</si>
  <si>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</si>
  <si>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</si>
  <si>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</si>
  <si>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Statutární město Ostrava,městský obvod Stará Bělá</t>
  </si>
  <si>
    <t>Ing.Pavel Menšík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</si>
</sst>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36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9" borderId="11" xfId="0" applyFont="1" applyFill="1" applyBorder="1" applyAlignment="1">
      <alignment horizontal="left"/>
    </xf>
    <xf numFmtId="0" fontId="21" fillId="19" borderId="12" xfId="0" applyFont="1" applyFill="1" applyBorder="1" applyAlignment="1">
      <alignment horizontal="centerContinuous"/>
    </xf>
    <xf numFmtId="49" fontId="22" fillId="19" borderId="13" xfId="0" applyNumberFormat="1" applyFont="1" applyFill="1" applyBorder="1" applyAlignment="1">
      <alignment horizontal="left"/>
    </xf>
    <xf numFmtId="49" fontId="21" fillId="19" borderId="12" xfId="0" applyNumberFormat="1" applyFont="1" applyFill="1" applyBorder="1" applyAlignment="1">
      <alignment horizontal="centerContinuous"/>
    </xf>
    <xf numFmtId="0" fontId="21" fillId="0" borderId="14" xfId="0" applyFont="1" applyBorder="1" applyAlignment="1">
      <alignment/>
    </xf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 applyAlignment="1">
      <alignment/>
    </xf>
    <xf numFmtId="0" fontId="21" fillId="0" borderId="17" xfId="0" applyFont="1" applyBorder="1" applyAlignment="1">
      <alignment/>
    </xf>
    <xf numFmtId="49" fontId="21" fillId="0" borderId="18" xfId="0" applyNumberFormat="1" applyFont="1" applyBorder="1" applyAlignment="1">
      <alignment/>
    </xf>
    <xf numFmtId="49" fontId="21" fillId="0" borderId="17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 horizontal="left"/>
    </xf>
    <xf numFmtId="0" fontId="20" fillId="0" borderId="16" xfId="0" applyFont="1" applyBorder="1" applyAlignment="1">
      <alignment/>
    </xf>
    <xf numFmtId="49" fontId="21" fillId="0" borderId="20" xfId="0" applyNumberFormat="1" applyFont="1" applyBorder="1" applyAlignment="1">
      <alignment horizontal="left"/>
    </xf>
    <xf numFmtId="49" fontId="20" fillId="19" borderId="16" xfId="0" applyNumberFormat="1" applyFont="1" applyFill="1" applyBorder="1" applyAlignment="1">
      <alignment/>
    </xf>
    <xf numFmtId="49" fontId="19" fillId="19" borderId="17" xfId="0" applyNumberFormat="1" applyFont="1" applyFill="1" applyBorder="1" applyAlignment="1">
      <alignment/>
    </xf>
    <xf numFmtId="49" fontId="20" fillId="19" borderId="18" xfId="0" applyNumberFormat="1" applyFont="1" applyFill="1" applyBorder="1" applyAlignment="1">
      <alignment/>
    </xf>
    <xf numFmtId="49" fontId="19" fillId="19" borderId="18" xfId="0" applyNumberFormat="1" applyFont="1" applyFill="1" applyBorder="1" applyAlignment="1">
      <alignment/>
    </xf>
    <xf numFmtId="0" fontId="21" fillId="0" borderId="19" xfId="0" applyFont="1" applyFill="1" applyBorder="1" applyAlignment="1">
      <alignment/>
    </xf>
    <xf numFmtId="3" fontId="21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0" fillId="19" borderId="21" xfId="0" applyNumberFormat="1" applyFont="1" applyFill="1" applyBorder="1" applyAlignment="1">
      <alignment/>
    </xf>
    <xf numFmtId="49" fontId="19" fillId="19" borderId="22" xfId="0" applyNumberFormat="1" applyFont="1" applyFill="1" applyBorder="1" applyAlignment="1">
      <alignment/>
    </xf>
    <xf numFmtId="49" fontId="20" fillId="19" borderId="0" xfId="0" applyNumberFormat="1" applyFont="1" applyFill="1" applyBorder="1" applyAlignment="1">
      <alignment/>
    </xf>
    <xf numFmtId="49" fontId="19" fillId="19" borderId="0" xfId="0" applyNumberFormat="1" applyFont="1" applyFill="1" applyBorder="1" applyAlignment="1">
      <alignment/>
    </xf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 applyAlignment="1">
      <alignment/>
    </xf>
    <xf numFmtId="0" fontId="21" fillId="0" borderId="19" xfId="0" applyNumberFormat="1" applyFont="1" applyBorder="1" applyAlignment="1">
      <alignment/>
    </xf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1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9" xfId="0" applyFont="1" applyBorder="1" applyAlignment="1">
      <alignment/>
    </xf>
    <xf numFmtId="0" fontId="2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1" fillId="0" borderId="16" xfId="0" applyFont="1" applyBorder="1" applyAlignment="1">
      <alignment/>
    </xf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9" borderId="29" xfId="0" applyFont="1" applyFill="1" applyBorder="1" applyAlignment="1">
      <alignment horizontal="left"/>
    </xf>
    <xf numFmtId="0" fontId="19" fillId="19" borderId="30" xfId="0" applyFont="1" applyFill="1" applyBorder="1" applyAlignment="1">
      <alignment horizontal="left"/>
    </xf>
    <xf numFmtId="0" fontId="19" fillId="19" borderId="31" xfId="0" applyFont="1" applyFill="1" applyBorder="1" applyAlignment="1">
      <alignment horizontal="centerContinuous"/>
    </xf>
    <xf numFmtId="0" fontId="20" fillId="19" borderId="30" xfId="0" applyFont="1" applyFill="1" applyBorder="1" applyAlignment="1">
      <alignment horizontal="centerContinuous"/>
    </xf>
    <xf numFmtId="0" fontId="19" fillId="19" borderId="30" xfId="0" applyFont="1" applyFill="1" applyBorder="1" applyAlignment="1">
      <alignment horizontal="centerContinuous"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/>
    </xf>
    <xf numFmtId="3" fontId="19" fillId="0" borderId="15" xfId="0" applyNumberFormat="1" applyFont="1" applyBorder="1" applyAlignment="1">
      <alignment/>
    </xf>
    <xf numFmtId="0" fontId="19" fillId="0" borderId="11" xfId="0" applyFont="1" applyBorder="1" applyAlignment="1">
      <alignment/>
    </xf>
    <xf numFmtId="3" fontId="19" fillId="0" borderId="13" xfId="0" applyNumberFormat="1" applyFont="1" applyBorder="1" applyAlignment="1">
      <alignment/>
    </xf>
    <xf numFmtId="0" fontId="19" fillId="0" borderId="12" xfId="0" applyFont="1" applyBorder="1" applyAlignment="1">
      <alignment/>
    </xf>
    <xf numFmtId="3" fontId="19" fillId="0" borderId="18" xfId="0" applyNumberFormat="1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33" xfId="0" applyFont="1" applyBorder="1" applyAlignment="1">
      <alignment shrinkToFit="1"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Border="1" applyAlignment="1">
      <alignment/>
    </xf>
    <xf numFmtId="3" fontId="19" fillId="0" borderId="36" xfId="0" applyNumberFormat="1" applyFont="1" applyBorder="1" applyAlignment="1">
      <alignment/>
    </xf>
    <xf numFmtId="0" fontId="19" fillId="0" borderId="37" xfId="0" applyFont="1" applyBorder="1" applyAlignment="1">
      <alignment/>
    </xf>
    <xf numFmtId="3" fontId="19" fillId="0" borderId="38" xfId="0" applyNumberFormat="1" applyFont="1" applyBorder="1" applyAlignment="1">
      <alignment/>
    </xf>
    <xf numFmtId="0" fontId="19" fillId="0" borderId="39" xfId="0" applyFont="1" applyBorder="1" applyAlignment="1">
      <alignment/>
    </xf>
    <xf numFmtId="0" fontId="20" fillId="19" borderId="11" xfId="0" applyFont="1" applyFill="1" applyBorder="1" applyAlignment="1">
      <alignment/>
    </xf>
    <xf numFmtId="0" fontId="20" fillId="19" borderId="13" xfId="0" applyFont="1" applyFill="1" applyBorder="1" applyAlignment="1">
      <alignment/>
    </xf>
    <xf numFmtId="0" fontId="20" fillId="19" borderId="12" xfId="0" applyFont="1" applyFill="1" applyBorder="1" applyAlignment="1">
      <alignment/>
    </xf>
    <xf numFmtId="0" fontId="20" fillId="19" borderId="40" xfId="0" applyFont="1" applyFill="1" applyBorder="1" applyAlignment="1">
      <alignment/>
    </xf>
    <xf numFmtId="0" fontId="20" fillId="19" borderId="41" xfId="0" applyFont="1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0" xfId="0" applyFont="1" applyBorder="1" applyAlignment="1">
      <alignment horizontal="right"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4" xfId="0" applyFont="1" applyBorder="1" applyAlignment="1">
      <alignment/>
    </xf>
    <xf numFmtId="0" fontId="19" fillId="0" borderId="45" xfId="0" applyFont="1" applyBorder="1" applyAlignment="1">
      <alignment/>
    </xf>
    <xf numFmtId="0" fontId="19" fillId="0" borderId="46" xfId="0" applyFont="1" applyBorder="1" applyAlignment="1">
      <alignment/>
    </xf>
    <xf numFmtId="0" fontId="19" fillId="0" borderId="47" xfId="0" applyFont="1" applyBorder="1" applyAlignment="1">
      <alignment/>
    </xf>
    <xf numFmtId="165" fontId="19" fillId="0" borderId="48" xfId="0" applyNumberFormat="1" applyFont="1" applyBorder="1" applyAlignment="1">
      <alignment horizontal="right"/>
    </xf>
    <xf numFmtId="0" fontId="19" fillId="0" borderId="48" xfId="0" applyFont="1" applyBorder="1" applyAlignment="1">
      <alignment/>
    </xf>
    <xf numFmtId="0" fontId="19" fillId="0" borderId="18" xfId="0" applyFont="1" applyBorder="1" applyAlignment="1">
      <alignment/>
    </xf>
    <xf numFmtId="165" fontId="19" fillId="0" borderId="17" xfId="0" applyNumberFormat="1" applyFont="1" applyBorder="1" applyAlignment="1">
      <alignment horizontal="right"/>
    </xf>
    <xf numFmtId="0" fontId="23" fillId="19" borderId="37" xfId="0" applyFont="1" applyFill="1" applyBorder="1" applyAlignment="1">
      <alignment/>
    </xf>
    <xf numFmtId="0" fontId="23" fillId="19" borderId="38" xfId="0" applyFont="1" applyFill="1" applyBorder="1" applyAlignment="1">
      <alignment/>
    </xf>
    <xf numFmtId="0" fontId="23" fillId="19" borderId="39" xfId="0" applyFont="1" applyFill="1" applyBorder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0" fillId="0" borderId="49" xfId="46" applyNumberFormat="1" applyFont="1" applyBorder="1">
      <alignment/>
      <protection/>
    </xf>
    <xf numFmtId="49" fontId="19" fillId="0" borderId="49" xfId="46" applyNumberFormat="1" applyFont="1" applyBorder="1">
      <alignment/>
      <protection/>
    </xf>
    <xf numFmtId="49" fontId="19" fillId="0" borderId="49" xfId="46" applyNumberFormat="1" applyFont="1" applyBorder="1" applyAlignment="1">
      <alignment horizontal="right"/>
      <protection/>
    </xf>
    <xf numFmtId="0" fontId="19" fillId="0" borderId="50" xfId="46" applyFont="1" applyBorder="1">
      <alignment/>
      <protection/>
    </xf>
    <xf numFmtId="49" fontId="19" fillId="0" borderId="49" xfId="0" applyNumberFormat="1" applyFont="1" applyBorder="1" applyAlignment="1">
      <alignment horizontal="left"/>
    </xf>
    <xf numFmtId="0" fontId="19" fillId="0" borderId="51" xfId="0" applyNumberFormat="1" applyFont="1" applyBorder="1" applyAlignment="1">
      <alignment/>
    </xf>
    <xf numFmtId="49" fontId="20" fillId="0" borderId="52" xfId="46" applyNumberFormat="1" applyFont="1" applyBorder="1">
      <alignment/>
      <protection/>
    </xf>
    <xf numFmtId="49" fontId="19" fillId="0" borderId="52" xfId="46" applyNumberFormat="1" applyFont="1" applyBorder="1">
      <alignment/>
      <protection/>
    </xf>
    <xf numFmtId="49" fontId="19" fillId="0" borderId="52" xfId="46" applyNumberFormat="1" applyFont="1" applyBorder="1" applyAlignment="1">
      <alignment horizontal="right"/>
      <protection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Border="1" applyAlignment="1">
      <alignment horizontal="centerContinuous"/>
    </xf>
    <xf numFmtId="49" fontId="20" fillId="19" borderId="29" xfId="0" applyNumberFormat="1" applyFont="1" applyFill="1" applyBorder="1" applyAlignment="1">
      <alignment horizontal="center"/>
    </xf>
    <xf numFmtId="0" fontId="20" fillId="19" borderId="30" xfId="0" applyFont="1" applyFill="1" applyBorder="1" applyAlignment="1">
      <alignment horizontal="center"/>
    </xf>
    <xf numFmtId="0" fontId="20" fillId="19" borderId="31" xfId="0" applyFont="1" applyFill="1" applyBorder="1" applyAlignment="1">
      <alignment horizontal="center"/>
    </xf>
    <xf numFmtId="0" fontId="20" fillId="19" borderId="53" xfId="0" applyFont="1" applyFill="1" applyBorder="1" applyAlignment="1">
      <alignment horizontal="center"/>
    </xf>
    <xf numFmtId="0" fontId="20" fillId="19" borderId="54" xfId="0" applyFont="1" applyFill="1" applyBorder="1" applyAlignment="1">
      <alignment horizontal="center"/>
    </xf>
    <xf numFmtId="0" fontId="20" fillId="19" borderId="55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3" fontId="19" fillId="0" borderId="43" xfId="0" applyNumberFormat="1" applyFont="1" applyBorder="1" applyAlignment="1">
      <alignment/>
    </xf>
    <xf numFmtId="0" fontId="20" fillId="19" borderId="29" xfId="0" applyFont="1" applyFill="1" applyBorder="1" applyAlignment="1">
      <alignment/>
    </xf>
    <xf numFmtId="0" fontId="20" fillId="19" borderId="30" xfId="0" applyFont="1" applyFill="1" applyBorder="1" applyAlignment="1">
      <alignment/>
    </xf>
    <xf numFmtId="3" fontId="20" fillId="19" borderId="31" xfId="0" applyNumberFormat="1" applyFont="1" applyFill="1" applyBorder="1" applyAlignment="1">
      <alignment/>
    </xf>
    <xf numFmtId="3" fontId="20" fillId="19" borderId="53" xfId="0" applyNumberFormat="1" applyFont="1" applyFill="1" applyBorder="1" applyAlignment="1">
      <alignment/>
    </xf>
    <xf numFmtId="3" fontId="20" fillId="19" borderId="54" xfId="0" applyNumberFormat="1" applyFont="1" applyFill="1" applyBorder="1" applyAlignment="1">
      <alignment/>
    </xf>
    <xf numFmtId="3" fontId="20" fillId="19" borderId="55" xfId="0" applyNumberFormat="1" applyFont="1" applyFill="1" applyBorder="1" applyAlignment="1">
      <alignment/>
    </xf>
    <xf numFmtId="0" fontId="26" fillId="0" borderId="0" xfId="0" applyFont="1" applyAlignment="1">
      <alignment/>
    </xf>
    <xf numFmtId="3" fontId="18" fillId="0" borderId="0" xfId="0" applyNumberFormat="1" applyFont="1" applyAlignment="1">
      <alignment horizontal="centerContinuous"/>
    </xf>
    <xf numFmtId="0" fontId="19" fillId="19" borderId="41" xfId="0" applyFont="1" applyFill="1" applyBorder="1" applyAlignment="1">
      <alignment/>
    </xf>
    <xf numFmtId="0" fontId="20" fillId="19" borderId="56" xfId="0" applyFont="1" applyFill="1" applyBorder="1" applyAlignment="1">
      <alignment horizontal="right"/>
    </xf>
    <xf numFmtId="0" fontId="20" fillId="19" borderId="13" xfId="0" applyFont="1" applyFill="1" applyBorder="1" applyAlignment="1">
      <alignment horizontal="right"/>
    </xf>
    <xf numFmtId="0" fontId="20" fillId="19" borderId="12" xfId="0" applyFont="1" applyFill="1" applyBorder="1" applyAlignment="1">
      <alignment horizontal="center"/>
    </xf>
    <xf numFmtId="4" fontId="22" fillId="19" borderId="13" xfId="0" applyNumberFormat="1" applyFont="1" applyFill="1" applyBorder="1" applyAlignment="1">
      <alignment horizontal="right"/>
    </xf>
    <xf numFmtId="4" fontId="22" fillId="19" borderId="41" xfId="0" applyNumberFormat="1" applyFont="1" applyFill="1" applyBorder="1" applyAlignment="1">
      <alignment horizontal="right"/>
    </xf>
    <xf numFmtId="0" fontId="19" fillId="0" borderId="25" xfId="0" applyFont="1" applyBorder="1" applyAlignment="1">
      <alignment/>
    </xf>
    <xf numFmtId="3" fontId="19" fillId="0" borderId="34" xfId="0" applyNumberFormat="1" applyFont="1" applyBorder="1" applyAlignment="1">
      <alignment horizontal="right"/>
    </xf>
    <xf numFmtId="165" fontId="19" fillId="0" borderId="19" xfId="0" applyNumberFormat="1" applyFont="1" applyBorder="1" applyAlignment="1">
      <alignment horizontal="right"/>
    </xf>
    <xf numFmtId="3" fontId="19" fillId="0" borderId="44" xfId="0" applyNumberFormat="1" applyFont="1" applyBorder="1" applyAlignment="1">
      <alignment horizontal="right"/>
    </xf>
    <xf numFmtId="4" fontId="19" fillId="0" borderId="33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right"/>
    </xf>
    <xf numFmtId="0" fontId="19" fillId="19" borderId="37" xfId="0" applyFont="1" applyFill="1" applyBorder="1" applyAlignment="1">
      <alignment/>
    </xf>
    <xf numFmtId="0" fontId="20" fillId="19" borderId="38" xfId="0" applyFont="1" applyFill="1" applyBorder="1" applyAlignment="1">
      <alignment/>
    </xf>
    <xf numFmtId="0" fontId="19" fillId="19" borderId="38" xfId="0" applyFont="1" applyFill="1" applyBorder="1" applyAlignment="1">
      <alignment/>
    </xf>
    <xf numFmtId="4" fontId="19" fillId="19" borderId="57" xfId="0" applyNumberFormat="1" applyFont="1" applyFill="1" applyBorder="1" applyAlignment="1">
      <alignment/>
    </xf>
    <xf numFmtId="4" fontId="19" fillId="19" borderId="37" xfId="0" applyNumberFormat="1" applyFont="1" applyFill="1" applyBorder="1" applyAlignment="1">
      <alignment/>
    </xf>
    <xf numFmtId="4" fontId="19" fillId="19" borderId="38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19" fillId="0" borderId="0" xfId="46" applyFont="1">
      <alignment/>
      <protection/>
    </xf>
    <xf numFmtId="0" fontId="29" fillId="0" borderId="0" xfId="46" applyFont="1" applyAlignment="1">
      <alignment horizontal="centerContinuous"/>
      <protection/>
    </xf>
    <xf numFmtId="0" fontId="30" fillId="0" borderId="0" xfId="46" applyFont="1" applyAlignment="1">
      <alignment horizontal="centerContinuous"/>
      <protection/>
    </xf>
    <xf numFmtId="0" fontId="30" fillId="0" borderId="0" xfId="46" applyFont="1" applyAlignment="1">
      <alignment horizontal="right"/>
      <protection/>
    </xf>
    <xf numFmtId="0" fontId="19" fillId="0" borderId="49" xfId="46" applyFont="1" applyBorder="1">
      <alignment/>
      <protection/>
    </xf>
    <xf numFmtId="0" fontId="21" fillId="0" borderId="50" xfId="46" applyFont="1" applyBorder="1" applyAlignment="1">
      <alignment horizontal="right"/>
      <protection/>
    </xf>
    <xf numFmtId="49" fontId="19" fillId="0" borderId="49" xfId="46" applyNumberFormat="1" applyFont="1" applyBorder="1" applyAlignment="1">
      <alignment horizontal="left"/>
      <protection/>
    </xf>
    <xf numFmtId="0" fontId="19" fillId="0" borderId="51" xfId="46" applyFont="1" applyBorder="1">
      <alignment/>
      <protection/>
    </xf>
    <xf numFmtId="0" fontId="19" fillId="0" borderId="52" xfId="46" applyFont="1" applyBorder="1">
      <alignment/>
      <protection/>
    </xf>
    <xf numFmtId="0" fontId="21" fillId="0" borderId="0" xfId="46" applyFont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/>
      <protection/>
    </xf>
    <xf numFmtId="49" fontId="21" fillId="19" borderId="19" xfId="46" applyNumberFormat="1" applyFont="1" applyFill="1" applyBorder="1">
      <alignment/>
      <protection/>
    </xf>
    <xf numFmtId="0" fontId="21" fillId="19" borderId="17" xfId="46" applyFont="1" applyFill="1" applyBorder="1" applyAlignment="1">
      <alignment horizontal="center"/>
      <protection/>
    </xf>
    <xf numFmtId="0" fontId="21" fillId="19" borderId="17" xfId="46" applyNumberFormat="1" applyFont="1" applyFill="1" applyBorder="1" applyAlignment="1">
      <alignment horizontal="center"/>
      <protection/>
    </xf>
    <xf numFmtId="0" fontId="21" fillId="19" borderId="19" xfId="46" applyFont="1" applyFill="1" applyBorder="1" applyAlignment="1">
      <alignment horizontal="center"/>
      <protection/>
    </xf>
    <xf numFmtId="0" fontId="20" fillId="0" borderId="58" xfId="46" applyFont="1" applyBorder="1" applyAlignment="1">
      <alignment horizontal="center"/>
      <protection/>
    </xf>
    <xf numFmtId="49" fontId="20" fillId="0" borderId="58" xfId="46" applyNumberFormat="1" applyFont="1" applyBorder="1" applyAlignment="1">
      <alignment horizontal="left"/>
      <protection/>
    </xf>
    <xf numFmtId="0" fontId="20" fillId="0" borderId="59" xfId="46" applyFont="1" applyBorder="1">
      <alignment/>
      <protection/>
    </xf>
    <xf numFmtId="0" fontId="19" fillId="0" borderId="18" xfId="46" applyFont="1" applyBorder="1" applyAlignment="1">
      <alignment horizontal="center"/>
      <protection/>
    </xf>
    <xf numFmtId="0" fontId="19" fillId="0" borderId="18" xfId="46" applyNumberFormat="1" applyFont="1" applyBorder="1" applyAlignment="1">
      <alignment horizontal="right"/>
      <protection/>
    </xf>
    <xf numFmtId="0" fontId="19" fillId="0" borderId="17" xfId="46" applyNumberFormat="1" applyFont="1" applyBorder="1">
      <alignment/>
      <protection/>
    </xf>
    <xf numFmtId="0" fontId="0" fillId="0" borderId="0" xfId="46" applyNumberFormat="1">
      <alignment/>
      <protection/>
    </xf>
    <xf numFmtId="0" fontId="31" fillId="0" borderId="0" xfId="46" applyFont="1">
      <alignment/>
      <protection/>
    </xf>
    <xf numFmtId="0" fontId="32" fillId="0" borderId="60" xfId="46" applyFont="1" applyBorder="1" applyAlignment="1">
      <alignment horizontal="center" vertical="top"/>
      <protection/>
    </xf>
    <xf numFmtId="49" fontId="32" fillId="0" borderId="60" xfId="46" applyNumberFormat="1" applyFont="1" applyBorder="1" applyAlignment="1">
      <alignment horizontal="left" vertical="top"/>
      <protection/>
    </xf>
    <xf numFmtId="0" fontId="32" fillId="0" borderId="60" xfId="46" applyFont="1" applyBorder="1" applyAlignment="1">
      <alignment vertical="top" wrapText="1"/>
      <protection/>
    </xf>
    <xf numFmtId="49" fontId="32" fillId="0" borderId="60" xfId="46" applyNumberFormat="1" applyFont="1" applyBorder="1" applyAlignment="1">
      <alignment horizontal="center" shrinkToFit="1"/>
      <protection/>
    </xf>
    <xf numFmtId="4" fontId="32" fillId="0" borderId="60" xfId="46" applyNumberFormat="1" applyFont="1" applyBorder="1" applyAlignment="1">
      <alignment horizontal="right"/>
      <protection/>
    </xf>
    <xf numFmtId="4" fontId="32" fillId="0" borderId="60" xfId="46" applyNumberFormat="1" applyFont="1" applyBorder="1">
      <alignment/>
      <protection/>
    </xf>
    <xf numFmtId="0" fontId="31" fillId="0" borderId="0" xfId="46" applyFont="1">
      <alignment/>
      <protection/>
    </xf>
    <xf numFmtId="0" fontId="19" fillId="19" borderId="19" xfId="46" applyFont="1" applyFill="1" applyBorder="1" applyAlignment="1">
      <alignment horizontal="center"/>
      <protection/>
    </xf>
    <xf numFmtId="49" fontId="33" fillId="19" borderId="19" xfId="46" applyNumberFormat="1" applyFont="1" applyFill="1" applyBorder="1" applyAlignment="1">
      <alignment horizontal="left"/>
      <protection/>
    </xf>
    <xf numFmtId="0" fontId="33" fillId="19" borderId="59" xfId="46" applyFont="1" applyFill="1" applyBorder="1">
      <alignment/>
      <protection/>
    </xf>
    <xf numFmtId="0" fontId="19" fillId="19" borderId="18" xfId="46" applyFont="1" applyFill="1" applyBorder="1" applyAlignment="1">
      <alignment horizontal="center"/>
      <protection/>
    </xf>
    <xf numFmtId="4" fontId="19" fillId="19" borderId="18" xfId="46" applyNumberFormat="1" applyFont="1" applyFill="1" applyBorder="1" applyAlignment="1">
      <alignment horizontal="right"/>
      <protection/>
    </xf>
    <xf numFmtId="4" fontId="19" fillId="19" borderId="17" xfId="46" applyNumberFormat="1" applyFont="1" applyFill="1" applyBorder="1" applyAlignment="1">
      <alignment horizontal="right"/>
      <protection/>
    </xf>
    <xf numFmtId="4" fontId="20" fillId="19" borderId="19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34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5" fillId="0" borderId="0" xfId="46" applyFont="1" applyBorder="1">
      <alignment/>
      <protection/>
    </xf>
    <xf numFmtId="3" fontId="35" fillId="0" borderId="0" xfId="46" applyNumberFormat="1" applyFont="1" applyBorder="1" applyAlignment="1">
      <alignment horizontal="right"/>
      <protection/>
    </xf>
    <xf numFmtId="4" fontId="35" fillId="0" borderId="0" xfId="46" applyNumberFormat="1" applyFont="1" applyBorder="1">
      <alignment/>
      <protection/>
    </xf>
    <xf numFmtId="0" fontId="34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21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58" xfId="0" applyNumberFormat="1" applyFont="1" applyBorder="1" applyAlignment="1">
      <alignment/>
    </xf>
    <xf numFmtId="3" fontId="19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166" fontId="19" fillId="0" borderId="59" xfId="0" applyNumberFormat="1" applyFont="1" applyBorder="1" applyAlignment="1">
      <alignment horizontal="right" indent="2"/>
    </xf>
    <xf numFmtId="166" fontId="19" fillId="0" borderId="24" xfId="0" applyNumberFormat="1" applyFont="1" applyBorder="1" applyAlignment="1">
      <alignment horizontal="right" indent="2"/>
    </xf>
    <xf numFmtId="166" fontId="23" fillId="19" borderId="62" xfId="0" applyNumberFormat="1" applyFont="1" applyFill="1" applyBorder="1" applyAlignment="1">
      <alignment horizontal="right" indent="2"/>
    </xf>
    <xf numFmtId="166" fontId="23" fillId="19" borderId="57" xfId="0" applyNumberFormat="1" applyFont="1" applyFill="1" applyBorder="1" applyAlignment="1">
      <alignment horizontal="right" indent="2"/>
    </xf>
    <xf numFmtId="0" fontId="25" fillId="0" borderId="0" xfId="0" applyFont="1" applyAlignment="1">
      <alignment horizontal="left" vertical="top" wrapText="1"/>
    </xf>
    <xf numFmtId="0" fontId="21" fillId="0" borderId="19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0" fontId="19" fillId="0" borderId="63" xfId="46" applyFont="1" applyBorder="1" applyAlignment="1">
      <alignment horizontal="center"/>
      <protection/>
    </xf>
    <xf numFmtId="0" fontId="19" fillId="0" borderId="64" xfId="46" applyFont="1" applyBorder="1" applyAlignment="1">
      <alignment horizontal="center"/>
      <protection/>
    </xf>
    <xf numFmtId="0" fontId="19" fillId="0" borderId="65" xfId="46" applyFont="1" applyBorder="1" applyAlignment="1">
      <alignment horizontal="center"/>
      <protection/>
    </xf>
    <xf numFmtId="0" fontId="19" fillId="0" borderId="66" xfId="46" applyFont="1" applyBorder="1" applyAlignment="1">
      <alignment horizontal="center"/>
      <protection/>
    </xf>
    <xf numFmtId="0" fontId="19" fillId="0" borderId="67" xfId="46" applyFont="1" applyBorder="1" applyAlignment="1">
      <alignment horizontal="left"/>
      <protection/>
    </xf>
    <xf numFmtId="0" fontId="19" fillId="0" borderId="52" xfId="46" applyFont="1" applyBorder="1" applyAlignment="1">
      <alignment horizontal="left"/>
      <protection/>
    </xf>
    <xf numFmtId="0" fontId="19" fillId="0" borderId="68" xfId="46" applyFont="1" applyBorder="1" applyAlignment="1">
      <alignment horizontal="left"/>
      <protection/>
    </xf>
    <xf numFmtId="3" fontId="20" fillId="19" borderId="38" xfId="0" applyNumberFormat="1" applyFont="1" applyFill="1" applyBorder="1" applyAlignment="1">
      <alignment horizontal="right"/>
    </xf>
    <xf numFmtId="3" fontId="20" fillId="19" borderId="57" xfId="0" applyNumberFormat="1" applyFont="1" applyFill="1" applyBorder="1" applyAlignment="1">
      <alignment horizontal="right"/>
    </xf>
    <xf numFmtId="0" fontId="28" fillId="0" borderId="0" xfId="46" applyFont="1" applyAlignment="1">
      <alignment horizontal="center"/>
      <protection/>
    </xf>
    <xf numFmtId="49" fontId="19" fillId="0" borderId="65" xfId="46" applyNumberFormat="1" applyFont="1" applyBorder="1" applyAlignment="1">
      <alignment horizontal="center"/>
      <protection/>
    </xf>
    <xf numFmtId="0" fontId="19" fillId="0" borderId="67" xfId="46" applyFont="1" applyBorder="1" applyAlignment="1">
      <alignment horizontal="center" shrinkToFit="1"/>
      <protection/>
    </xf>
    <xf numFmtId="0" fontId="19" fillId="0" borderId="52" xfId="46" applyFont="1" applyBorder="1" applyAlignment="1">
      <alignment horizontal="center" shrinkToFit="1"/>
      <protection/>
    </xf>
    <xf numFmtId="0" fontId="19" fillId="0" borderId="68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zoomScalePageLayoutView="0" workbookViewId="0" topLeftCell="A13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76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1</v>
      </c>
      <c r="D2" s="5" t="str">
        <f>Rekapitulace!G2</f>
        <v>stavební část</v>
      </c>
      <c r="E2" s="6"/>
      <c r="F2" s="7" t="s">
        <v>1</v>
      </c>
      <c r="G2" s="8" t="s">
        <v>81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73</v>
      </c>
      <c r="B5" s="18"/>
      <c r="C5" s="19" t="s">
        <v>80</v>
      </c>
      <c r="D5" s="20"/>
      <c r="E5" s="18"/>
      <c r="F5" s="13" t="s">
        <v>6</v>
      </c>
      <c r="G5" s="14"/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75" customHeight="1">
      <c r="A7" s="24" t="s">
        <v>78</v>
      </c>
      <c r="B7" s="25"/>
      <c r="C7" s="26" t="s">
        <v>79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04" t="s">
        <v>288</v>
      </c>
      <c r="D8" s="204"/>
      <c r="E8" s="205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4" t="str">
        <f>Projektant</f>
        <v>Ing.Pavel Menšík</v>
      </c>
      <c r="D9" s="204"/>
      <c r="E9" s="205"/>
      <c r="F9" s="13"/>
      <c r="G9" s="34"/>
      <c r="H9" s="35"/>
    </row>
    <row r="10" spans="1:8" ht="12.75">
      <c r="A10" s="29" t="s">
        <v>14</v>
      </c>
      <c r="B10" s="13"/>
      <c r="C10" s="204" t="s">
        <v>287</v>
      </c>
      <c r="D10" s="204"/>
      <c r="E10" s="204"/>
      <c r="F10" s="36"/>
      <c r="G10" s="37"/>
      <c r="H10" s="38"/>
    </row>
    <row r="11" spans="1:57" ht="13.5" customHeight="1">
      <c r="A11" s="29" t="s">
        <v>15</v>
      </c>
      <c r="B11" s="13"/>
      <c r="C11" s="204"/>
      <c r="D11" s="204"/>
      <c r="E11" s="204"/>
      <c r="F11" s="39" t="s">
        <v>16</v>
      </c>
      <c r="G11" s="40">
        <v>1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6"/>
      <c r="D12" s="206"/>
      <c r="E12" s="206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56">
        <f>HSV</f>
        <v>0</v>
      </c>
      <c r="D15" s="57" t="str">
        <f>Rekapitulace!A31</f>
        <v>Ztížené výrobní podmínky</v>
      </c>
      <c r="E15" s="58"/>
      <c r="F15" s="59"/>
      <c r="G15" s="56">
        <f>Rekapitulace!I31</f>
        <v>0</v>
      </c>
    </row>
    <row r="16" spans="1:7" ht="15.75" customHeight="1">
      <c r="A16" s="54" t="s">
        <v>23</v>
      </c>
      <c r="B16" s="55" t="s">
        <v>24</v>
      </c>
      <c r="C16" s="56">
        <f>PSV</f>
        <v>0</v>
      </c>
      <c r="D16" s="9" t="str">
        <f>Rekapitulace!A32</f>
        <v>Oborová přirážka</v>
      </c>
      <c r="E16" s="60"/>
      <c r="F16" s="61"/>
      <c r="G16" s="56">
        <f>Rekapitulace!I32</f>
        <v>0</v>
      </c>
    </row>
    <row r="17" spans="1:7" ht="15.75" customHeight="1">
      <c r="A17" s="54" t="s">
        <v>25</v>
      </c>
      <c r="B17" s="55" t="s">
        <v>26</v>
      </c>
      <c r="C17" s="56">
        <f>Mont</f>
        <v>0</v>
      </c>
      <c r="D17" s="9" t="str">
        <f>Rekapitulace!A33</f>
        <v>Přesun stavebních kapacit</v>
      </c>
      <c r="E17" s="60"/>
      <c r="F17" s="61"/>
      <c r="G17" s="56">
        <f>Rekapitulace!I33</f>
        <v>0</v>
      </c>
    </row>
    <row r="18" spans="1:7" ht="15.75" customHeight="1">
      <c r="A18" s="62" t="s">
        <v>27</v>
      </c>
      <c r="B18" s="63" t="s">
        <v>28</v>
      </c>
      <c r="C18" s="56">
        <f>Dodavka</f>
        <v>0</v>
      </c>
      <c r="D18" s="9" t="str">
        <f>Rekapitulace!A34</f>
        <v>Mimostaveništní doprava</v>
      </c>
      <c r="E18" s="60"/>
      <c r="F18" s="61"/>
      <c r="G18" s="56">
        <f>Rekapitulace!I34</f>
        <v>0</v>
      </c>
    </row>
    <row r="19" spans="1:7" ht="15.75" customHeight="1">
      <c r="A19" s="64" t="s">
        <v>29</v>
      </c>
      <c r="B19" s="55"/>
      <c r="C19" s="56">
        <f>SUM(C15:C18)</f>
        <v>0</v>
      </c>
      <c r="D19" s="9" t="str">
        <f>Rekapitulace!A35</f>
        <v>Zařízení staveniště</v>
      </c>
      <c r="E19" s="60"/>
      <c r="F19" s="61"/>
      <c r="G19" s="56">
        <f>Rekapitulace!I35</f>
        <v>0</v>
      </c>
    </row>
    <row r="20" spans="1:7" ht="15.75" customHeight="1">
      <c r="A20" s="64"/>
      <c r="B20" s="55"/>
      <c r="C20" s="56"/>
      <c r="D20" s="9" t="str">
        <f>Rekapitulace!A36</f>
        <v>Provoz investora</v>
      </c>
      <c r="E20" s="60"/>
      <c r="F20" s="61"/>
      <c r="G20" s="56">
        <f>Rekapitulace!I36</f>
        <v>0</v>
      </c>
    </row>
    <row r="21" spans="1:7" ht="15.75" customHeight="1">
      <c r="A21" s="64" t="s">
        <v>30</v>
      </c>
      <c r="B21" s="55"/>
      <c r="C21" s="56">
        <f>HZS</f>
        <v>0</v>
      </c>
      <c r="D21" s="9" t="str">
        <f>Rekapitulace!A37</f>
        <v>Kompletační činnost (IČD)</v>
      </c>
      <c r="E21" s="60"/>
      <c r="F21" s="61"/>
      <c r="G21" s="56">
        <f>Rekapitulace!I37</f>
        <v>0</v>
      </c>
    </row>
    <row r="22" spans="1:7" ht="15.7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75" customHeight="1" thickBot="1">
      <c r="A23" s="207" t="s">
        <v>33</v>
      </c>
      <c r="B23" s="208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21</v>
      </c>
      <c r="D30" s="86" t="s">
        <v>43</v>
      </c>
      <c r="E30" s="88"/>
      <c r="F30" s="199">
        <f>C23-F32</f>
        <v>0</v>
      </c>
      <c r="G30" s="200"/>
    </row>
    <row r="31" spans="1:7" ht="12.75">
      <c r="A31" s="85" t="s">
        <v>44</v>
      </c>
      <c r="B31" s="86"/>
      <c r="C31" s="87">
        <f>SazbaDPH1</f>
        <v>21</v>
      </c>
      <c r="D31" s="86" t="s">
        <v>45</v>
      </c>
      <c r="E31" s="88"/>
      <c r="F31" s="199">
        <f>ROUND(PRODUCT(F30,C31/100),0)</f>
        <v>0</v>
      </c>
      <c r="G31" s="200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199">
        <v>0</v>
      </c>
      <c r="G32" s="200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199">
        <f>ROUND(PRODUCT(F32,C33/100),0)</f>
        <v>0</v>
      </c>
      <c r="G33" s="200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1">
        <f>ROUND(SUM(F30:F33),0)</f>
        <v>0</v>
      </c>
      <c r="G34" s="202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3"/>
      <c r="C37" s="203"/>
      <c r="D37" s="203"/>
      <c r="E37" s="203"/>
      <c r="F37" s="203"/>
      <c r="G37" s="203"/>
      <c r="H37" t="s">
        <v>5</v>
      </c>
    </row>
    <row r="38" spans="1:8" ht="12.75" customHeight="1">
      <c r="A38" s="96"/>
      <c r="B38" s="203"/>
      <c r="C38" s="203"/>
      <c r="D38" s="203"/>
      <c r="E38" s="203"/>
      <c r="F38" s="203"/>
      <c r="G38" s="203"/>
      <c r="H38" t="s">
        <v>5</v>
      </c>
    </row>
    <row r="39" spans="1:8" ht="12.75">
      <c r="A39" s="96"/>
      <c r="B39" s="203"/>
      <c r="C39" s="203"/>
      <c r="D39" s="203"/>
      <c r="E39" s="203"/>
      <c r="F39" s="203"/>
      <c r="G39" s="203"/>
      <c r="H39" t="s">
        <v>5</v>
      </c>
    </row>
    <row r="40" spans="1:8" ht="12.75">
      <c r="A40" s="96"/>
      <c r="B40" s="203"/>
      <c r="C40" s="203"/>
      <c r="D40" s="203"/>
      <c r="E40" s="203"/>
      <c r="F40" s="203"/>
      <c r="G40" s="203"/>
      <c r="H40" t="s">
        <v>5</v>
      </c>
    </row>
    <row r="41" spans="1:8" ht="12.75">
      <c r="A41" s="96"/>
      <c r="B41" s="203"/>
      <c r="C41" s="203"/>
      <c r="D41" s="203"/>
      <c r="E41" s="203"/>
      <c r="F41" s="203"/>
      <c r="G41" s="203"/>
      <c r="H41" t="s">
        <v>5</v>
      </c>
    </row>
    <row r="42" spans="1:8" ht="12.75">
      <c r="A42" s="96"/>
      <c r="B42" s="203"/>
      <c r="C42" s="203"/>
      <c r="D42" s="203"/>
      <c r="E42" s="203"/>
      <c r="F42" s="203"/>
      <c r="G42" s="203"/>
      <c r="H42" t="s">
        <v>5</v>
      </c>
    </row>
    <row r="43" spans="1:8" ht="12.75">
      <c r="A43" s="96"/>
      <c r="B43" s="203"/>
      <c r="C43" s="203"/>
      <c r="D43" s="203"/>
      <c r="E43" s="203"/>
      <c r="F43" s="203"/>
      <c r="G43" s="203"/>
      <c r="H43" t="s">
        <v>5</v>
      </c>
    </row>
    <row r="44" spans="1:8" ht="12.75">
      <c r="A44" s="96"/>
      <c r="B44" s="203"/>
      <c r="C44" s="203"/>
      <c r="D44" s="203"/>
      <c r="E44" s="203"/>
      <c r="F44" s="203"/>
      <c r="G44" s="203"/>
      <c r="H44" t="s">
        <v>5</v>
      </c>
    </row>
    <row r="45" spans="1:8" ht="0.75" customHeight="1">
      <c r="A45" s="96"/>
      <c r="B45" s="203"/>
      <c r="C45" s="203"/>
      <c r="D45" s="203"/>
      <c r="E45" s="203"/>
      <c r="F45" s="203"/>
      <c r="G45" s="203"/>
      <c r="H45" t="s">
        <v>5</v>
      </c>
    </row>
    <row r="46" spans="2:7" ht="12.75">
      <c r="B46" s="198"/>
      <c r="C46" s="198"/>
      <c r="D46" s="198"/>
      <c r="E46" s="198"/>
      <c r="F46" s="198"/>
      <c r="G46" s="198"/>
    </row>
    <row r="47" spans="2:7" ht="12.75">
      <c r="B47" s="198"/>
      <c r="C47" s="198"/>
      <c r="D47" s="198"/>
      <c r="E47" s="198"/>
      <c r="F47" s="198"/>
      <c r="G47" s="198"/>
    </row>
    <row r="48" spans="2:7" ht="12.75">
      <c r="B48" s="198"/>
      <c r="C48" s="198"/>
      <c r="D48" s="198"/>
      <c r="E48" s="198"/>
      <c r="F48" s="198"/>
      <c r="G48" s="198"/>
    </row>
    <row r="49" spans="2:7" ht="12.75">
      <c r="B49" s="198"/>
      <c r="C49" s="198"/>
      <c r="D49" s="198"/>
      <c r="E49" s="198"/>
      <c r="F49" s="198"/>
      <c r="G49" s="198"/>
    </row>
    <row r="50" spans="2:7" ht="12.75">
      <c r="B50" s="198"/>
      <c r="C50" s="198"/>
      <c r="D50" s="198"/>
      <c r="E50" s="198"/>
      <c r="F50" s="198"/>
      <c r="G50" s="198"/>
    </row>
    <row r="51" spans="2:7" ht="12.75">
      <c r="B51" s="198"/>
      <c r="C51" s="198"/>
      <c r="D51" s="198"/>
      <c r="E51" s="198"/>
      <c r="F51" s="198"/>
      <c r="G51" s="198"/>
    </row>
    <row r="52" spans="2:7" ht="12.75">
      <c r="B52" s="198"/>
      <c r="C52" s="198"/>
      <c r="D52" s="198"/>
      <c r="E52" s="198"/>
      <c r="F52" s="198"/>
      <c r="G52" s="198"/>
    </row>
    <row r="53" spans="2:7" ht="12.75">
      <c r="B53" s="198"/>
      <c r="C53" s="198"/>
      <c r="D53" s="198"/>
      <c r="E53" s="198"/>
      <c r="F53" s="198"/>
      <c r="G53" s="198"/>
    </row>
    <row r="54" spans="2:7" ht="12.75">
      <c r="B54" s="198"/>
      <c r="C54" s="198"/>
      <c r="D54" s="198"/>
      <c r="E54" s="198"/>
      <c r="F54" s="198"/>
      <c r="G54" s="198"/>
    </row>
    <row r="55" spans="2:7" ht="12.75">
      <c r="B55" s="198"/>
      <c r="C55" s="198"/>
      <c r="D55" s="198"/>
      <c r="E55" s="198"/>
      <c r="F55" s="198"/>
      <c r="G55" s="198"/>
    </row>
  </sheetData>
  <sheetProtection/>
  <mergeCells count="22">
    <mergeCell ref="C12:E12"/>
    <mergeCell ref="A23:B23"/>
    <mergeCell ref="C8:E8"/>
    <mergeCell ref="C9:E9"/>
    <mergeCell ref="C10:E10"/>
    <mergeCell ref="C11:E11"/>
    <mergeCell ref="B50:G50"/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2:G52"/>
    <mergeCell ref="B53:G53"/>
    <mergeCell ref="B54:G54"/>
    <mergeCell ref="B55:G5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0"/>
  <sheetViews>
    <sheetView zoomScalePageLayoutView="0" workbookViewId="0" topLeftCell="A16">
      <selection activeCell="H39" sqref="H39:I3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48</v>
      </c>
      <c r="B1" s="210"/>
      <c r="C1" s="97" t="str">
        <f>CONCATENATE(cislostavby," ",nazevstavby)</f>
        <v>140005 MŠ Stará Bělá-ul.Blanická č.154/180</v>
      </c>
      <c r="D1" s="98"/>
      <c r="E1" s="99"/>
      <c r="F1" s="98"/>
      <c r="G1" s="100" t="s">
        <v>49</v>
      </c>
      <c r="H1" s="101" t="s">
        <v>73</v>
      </c>
      <c r="I1" s="102"/>
    </row>
    <row r="2" spans="1:9" ht="13.5" thickBot="1">
      <c r="A2" s="211" t="s">
        <v>50</v>
      </c>
      <c r="B2" s="212"/>
      <c r="C2" s="103" t="str">
        <f>CONCATENATE(cisloobjektu," ",nazevobjektu)</f>
        <v>1 Rekonstrukce hygienického zařízení</v>
      </c>
      <c r="D2" s="104"/>
      <c r="E2" s="105"/>
      <c r="F2" s="104"/>
      <c r="G2" s="213" t="s">
        <v>82</v>
      </c>
      <c r="H2" s="214"/>
      <c r="I2" s="215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4" t="str">
        <f>Položky!B7</f>
        <v>3</v>
      </c>
      <c r="B7" s="115" t="str">
        <f>Položky!C7</f>
        <v>Svislé a kompletní konstrukce</v>
      </c>
      <c r="C7" s="66"/>
      <c r="D7" s="116"/>
      <c r="E7" s="195">
        <f>Položky!BA22</f>
        <v>0</v>
      </c>
      <c r="F7" s="196">
        <f>Položky!BB22</f>
        <v>0</v>
      </c>
      <c r="G7" s="196">
        <f>Položky!BC22</f>
        <v>0</v>
      </c>
      <c r="H7" s="196">
        <f>Položky!BD22</f>
        <v>0</v>
      </c>
      <c r="I7" s="197">
        <f>Položky!BE22</f>
        <v>0</v>
      </c>
    </row>
    <row r="8" spans="1:9" s="35" customFormat="1" ht="12.75">
      <c r="A8" s="194" t="str">
        <f>Položky!B23</f>
        <v>4</v>
      </c>
      <c r="B8" s="115" t="str">
        <f>Položky!C23</f>
        <v>Vodorovné konstrukce</v>
      </c>
      <c r="C8" s="66"/>
      <c r="D8" s="116"/>
      <c r="E8" s="195">
        <f>Položky!BA25</f>
        <v>0</v>
      </c>
      <c r="F8" s="196">
        <f>Položky!BB25</f>
        <v>0</v>
      </c>
      <c r="G8" s="196">
        <f>Položky!BC25</f>
        <v>0</v>
      </c>
      <c r="H8" s="196">
        <f>Položky!BD25</f>
        <v>0</v>
      </c>
      <c r="I8" s="197">
        <f>Položky!BE25</f>
        <v>0</v>
      </c>
    </row>
    <row r="9" spans="1:9" s="35" customFormat="1" ht="12.75">
      <c r="A9" s="194" t="str">
        <f>Položky!B26</f>
        <v>61</v>
      </c>
      <c r="B9" s="115" t="str">
        <f>Položky!C26</f>
        <v>Úpravy povrchů vnitřní</v>
      </c>
      <c r="C9" s="66"/>
      <c r="D9" s="116"/>
      <c r="E9" s="195">
        <f>Položky!BA32</f>
        <v>0</v>
      </c>
      <c r="F9" s="196">
        <f>Položky!BB32</f>
        <v>0</v>
      </c>
      <c r="G9" s="196">
        <f>Položky!BC32</f>
        <v>0</v>
      </c>
      <c r="H9" s="196">
        <f>Položky!BD32</f>
        <v>0</v>
      </c>
      <c r="I9" s="197">
        <f>Položky!BE32</f>
        <v>0</v>
      </c>
    </row>
    <row r="10" spans="1:9" s="35" customFormat="1" ht="12.75">
      <c r="A10" s="194" t="str">
        <f>Položky!B33</f>
        <v>63</v>
      </c>
      <c r="B10" s="115" t="str">
        <f>Položky!C33</f>
        <v>Podlahy a podlahové konstrukce</v>
      </c>
      <c r="C10" s="66"/>
      <c r="D10" s="116"/>
      <c r="E10" s="195">
        <f>Položky!BA38</f>
        <v>0</v>
      </c>
      <c r="F10" s="196">
        <f>Položky!BB38</f>
        <v>0</v>
      </c>
      <c r="G10" s="196">
        <f>Položky!BC38</f>
        <v>0</v>
      </c>
      <c r="H10" s="196">
        <f>Položky!BD38</f>
        <v>0</v>
      </c>
      <c r="I10" s="197">
        <f>Položky!BE38</f>
        <v>0</v>
      </c>
    </row>
    <row r="11" spans="1:9" s="35" customFormat="1" ht="12.75">
      <c r="A11" s="194" t="str">
        <f>Položky!B39</f>
        <v>64</v>
      </c>
      <c r="B11" s="115" t="str">
        <f>Položky!C39</f>
        <v>Výplně otvorů</v>
      </c>
      <c r="C11" s="66"/>
      <c r="D11" s="116"/>
      <c r="E11" s="195">
        <f>Položky!BA42</f>
        <v>0</v>
      </c>
      <c r="F11" s="196">
        <f>Položky!BB42</f>
        <v>0</v>
      </c>
      <c r="G11" s="196">
        <f>Položky!BC42</f>
        <v>0</v>
      </c>
      <c r="H11" s="196">
        <f>Položky!BD42</f>
        <v>0</v>
      </c>
      <c r="I11" s="197">
        <f>Položky!BE42</f>
        <v>0</v>
      </c>
    </row>
    <row r="12" spans="1:9" s="35" customFormat="1" ht="12.75">
      <c r="A12" s="194" t="str">
        <f>Položky!B43</f>
        <v>94</v>
      </c>
      <c r="B12" s="115" t="str">
        <f>Položky!C43</f>
        <v>Lešení a stavební výtahy</v>
      </c>
      <c r="C12" s="66"/>
      <c r="D12" s="116"/>
      <c r="E12" s="195">
        <f>Položky!BA45</f>
        <v>0</v>
      </c>
      <c r="F12" s="196">
        <f>Položky!BB45</f>
        <v>0</v>
      </c>
      <c r="G12" s="196">
        <f>Položky!BC45</f>
        <v>0</v>
      </c>
      <c r="H12" s="196">
        <f>Položky!BD45</f>
        <v>0</v>
      </c>
      <c r="I12" s="197">
        <f>Položky!BE45</f>
        <v>0</v>
      </c>
    </row>
    <row r="13" spans="1:9" s="35" customFormat="1" ht="12.75">
      <c r="A13" s="194" t="str">
        <f>Položky!B46</f>
        <v>95</v>
      </c>
      <c r="B13" s="115" t="str">
        <f>Položky!C46</f>
        <v>Dokončovací konstrukce na pozemních stavbách</v>
      </c>
      <c r="C13" s="66"/>
      <c r="D13" s="116"/>
      <c r="E13" s="195">
        <f>Položky!BA48</f>
        <v>0</v>
      </c>
      <c r="F13" s="196">
        <f>Položky!BB48</f>
        <v>0</v>
      </c>
      <c r="G13" s="196">
        <f>Položky!BC48</f>
        <v>0</v>
      </c>
      <c r="H13" s="196">
        <f>Položky!BD48</f>
        <v>0</v>
      </c>
      <c r="I13" s="197">
        <f>Položky!BE48</f>
        <v>0</v>
      </c>
    </row>
    <row r="14" spans="1:9" s="35" customFormat="1" ht="12.75">
      <c r="A14" s="194" t="str">
        <f>Položky!B49</f>
        <v>96</v>
      </c>
      <c r="B14" s="115" t="str">
        <f>Položky!C49</f>
        <v>Bourání konstrukcí</v>
      </c>
      <c r="C14" s="66"/>
      <c r="D14" s="116"/>
      <c r="E14" s="195">
        <f>Položky!BA62</f>
        <v>0</v>
      </c>
      <c r="F14" s="196">
        <f>Položky!BB62</f>
        <v>0</v>
      </c>
      <c r="G14" s="196">
        <f>Položky!BC62</f>
        <v>0</v>
      </c>
      <c r="H14" s="196">
        <f>Položky!BD62</f>
        <v>0</v>
      </c>
      <c r="I14" s="197">
        <f>Položky!BE62</f>
        <v>0</v>
      </c>
    </row>
    <row r="15" spans="1:9" s="35" customFormat="1" ht="12.75">
      <c r="A15" s="194" t="str">
        <f>Položky!B63</f>
        <v>99</v>
      </c>
      <c r="B15" s="115" t="str">
        <f>Položky!C63</f>
        <v>Staveništní přesun hmot</v>
      </c>
      <c r="C15" s="66"/>
      <c r="D15" s="116"/>
      <c r="E15" s="195">
        <f>Položky!BA65</f>
        <v>0</v>
      </c>
      <c r="F15" s="196">
        <f>Položky!BB65</f>
        <v>0</v>
      </c>
      <c r="G15" s="196">
        <f>Položky!BC65</f>
        <v>0</v>
      </c>
      <c r="H15" s="196">
        <f>Položky!BD65</f>
        <v>0</v>
      </c>
      <c r="I15" s="197">
        <f>Položky!BE65</f>
        <v>0</v>
      </c>
    </row>
    <row r="16" spans="1:9" s="35" customFormat="1" ht="12.75">
      <c r="A16" s="194" t="str">
        <f>Položky!B66</f>
        <v>711</v>
      </c>
      <c r="B16" s="115" t="str">
        <f>Položky!C66</f>
        <v>Izolace proti vodě</v>
      </c>
      <c r="C16" s="66"/>
      <c r="D16" s="116"/>
      <c r="E16" s="195">
        <f>Položky!BA70</f>
        <v>0</v>
      </c>
      <c r="F16" s="196">
        <f>Položky!BB70</f>
        <v>0</v>
      </c>
      <c r="G16" s="196">
        <f>Položky!BC70</f>
        <v>0</v>
      </c>
      <c r="H16" s="196">
        <f>Položky!BD70</f>
        <v>0</v>
      </c>
      <c r="I16" s="197">
        <f>Položky!BE70</f>
        <v>0</v>
      </c>
    </row>
    <row r="17" spans="1:9" s="35" customFormat="1" ht="12.75">
      <c r="A17" s="194" t="str">
        <f>Položky!B71</f>
        <v>720</v>
      </c>
      <c r="B17" s="115" t="str">
        <f>Položky!C71</f>
        <v>Zdravotechnická instalace</v>
      </c>
      <c r="C17" s="66"/>
      <c r="D17" s="116"/>
      <c r="E17" s="195">
        <f>Položky!BA73</f>
        <v>0</v>
      </c>
      <c r="F17" s="196">
        <f>Položky!BB73</f>
        <v>0</v>
      </c>
      <c r="G17" s="196">
        <f>Položky!BC73</f>
        <v>0</v>
      </c>
      <c r="H17" s="196">
        <f>Položky!BD73</f>
        <v>0</v>
      </c>
      <c r="I17" s="197">
        <f>Položky!BE73</f>
        <v>0</v>
      </c>
    </row>
    <row r="18" spans="1:9" s="35" customFormat="1" ht="12.75">
      <c r="A18" s="194" t="str">
        <f>Položky!B74</f>
        <v>730</v>
      </c>
      <c r="B18" s="115" t="str">
        <f>Položky!C74</f>
        <v>Ústřední vytápění</v>
      </c>
      <c r="C18" s="66"/>
      <c r="D18" s="116"/>
      <c r="E18" s="195">
        <f>Položky!BA76</f>
        <v>0</v>
      </c>
      <c r="F18" s="196">
        <f>Položky!BB76</f>
        <v>0</v>
      </c>
      <c r="G18" s="196">
        <f>Položky!BC76</f>
        <v>0</v>
      </c>
      <c r="H18" s="196">
        <f>Položky!BD76</f>
        <v>0</v>
      </c>
      <c r="I18" s="197">
        <f>Položky!BE76</f>
        <v>0</v>
      </c>
    </row>
    <row r="19" spans="1:9" s="35" customFormat="1" ht="12.75">
      <c r="A19" s="194" t="str">
        <f>Položky!B77</f>
        <v>766</v>
      </c>
      <c r="B19" s="115" t="str">
        <f>Položky!C77</f>
        <v>Konstrukce truhlářské</v>
      </c>
      <c r="C19" s="66"/>
      <c r="D19" s="116"/>
      <c r="E19" s="195">
        <f>Položky!BA84</f>
        <v>0</v>
      </c>
      <c r="F19" s="196">
        <f>Položky!BB84</f>
        <v>0</v>
      </c>
      <c r="G19" s="196">
        <f>Položky!BC84</f>
        <v>0</v>
      </c>
      <c r="H19" s="196">
        <f>Položky!BD84</f>
        <v>0</v>
      </c>
      <c r="I19" s="197">
        <f>Položky!BE84</f>
        <v>0</v>
      </c>
    </row>
    <row r="20" spans="1:9" s="35" customFormat="1" ht="12.75">
      <c r="A20" s="194" t="str">
        <f>Položky!B85</f>
        <v>771</v>
      </c>
      <c r="B20" s="115" t="str">
        <f>Položky!C85</f>
        <v>Podlahy z dlaždic a obklady</v>
      </c>
      <c r="C20" s="66"/>
      <c r="D20" s="116"/>
      <c r="E20" s="195">
        <f>Položky!BA94</f>
        <v>0</v>
      </c>
      <c r="F20" s="196">
        <f>Položky!BB94</f>
        <v>0</v>
      </c>
      <c r="G20" s="196">
        <f>Položky!BC94</f>
        <v>0</v>
      </c>
      <c r="H20" s="196">
        <f>Položky!BD94</f>
        <v>0</v>
      </c>
      <c r="I20" s="197">
        <f>Položky!BE94</f>
        <v>0</v>
      </c>
    </row>
    <row r="21" spans="1:9" s="35" customFormat="1" ht="12.75">
      <c r="A21" s="194" t="str">
        <f>Položky!B95</f>
        <v>781</v>
      </c>
      <c r="B21" s="115" t="str">
        <f>Položky!C95</f>
        <v>Obklady keramické</v>
      </c>
      <c r="C21" s="66"/>
      <c r="D21" s="116"/>
      <c r="E21" s="195">
        <f>Položky!BA104</f>
        <v>0</v>
      </c>
      <c r="F21" s="196">
        <f>Položky!BB104</f>
        <v>0</v>
      </c>
      <c r="G21" s="196">
        <f>Položky!BC104</f>
        <v>0</v>
      </c>
      <c r="H21" s="196">
        <f>Položky!BD104</f>
        <v>0</v>
      </c>
      <c r="I21" s="197">
        <f>Položky!BE104</f>
        <v>0</v>
      </c>
    </row>
    <row r="22" spans="1:9" s="35" customFormat="1" ht="12.75">
      <c r="A22" s="194" t="str">
        <f>Položky!B105</f>
        <v>783</v>
      </c>
      <c r="B22" s="115" t="str">
        <f>Položky!C105</f>
        <v>Nátěry</v>
      </c>
      <c r="C22" s="66"/>
      <c r="D22" s="116"/>
      <c r="E22" s="195">
        <f>Položky!BA107</f>
        <v>0</v>
      </c>
      <c r="F22" s="196">
        <f>Položky!BB107</f>
        <v>0</v>
      </c>
      <c r="G22" s="196">
        <f>Položky!BC107</f>
        <v>0</v>
      </c>
      <c r="H22" s="196">
        <f>Položky!BD107</f>
        <v>0</v>
      </c>
      <c r="I22" s="197">
        <f>Položky!BE107</f>
        <v>0</v>
      </c>
    </row>
    <row r="23" spans="1:9" s="35" customFormat="1" ht="12.75">
      <c r="A23" s="194" t="str">
        <f>Položky!B108</f>
        <v>784</v>
      </c>
      <c r="B23" s="115" t="str">
        <f>Položky!C108</f>
        <v>Malby</v>
      </c>
      <c r="C23" s="66"/>
      <c r="D23" s="116"/>
      <c r="E23" s="195">
        <f>Položky!BA113</f>
        <v>0</v>
      </c>
      <c r="F23" s="196">
        <f>Položky!BB113</f>
        <v>0</v>
      </c>
      <c r="G23" s="196">
        <f>Položky!BC113</f>
        <v>0</v>
      </c>
      <c r="H23" s="196">
        <f>Položky!BD113</f>
        <v>0</v>
      </c>
      <c r="I23" s="197">
        <f>Položky!BE113</f>
        <v>0</v>
      </c>
    </row>
    <row r="24" spans="1:9" s="35" customFormat="1" ht="12.75">
      <c r="A24" s="194" t="str">
        <f>Položky!B114</f>
        <v>M21</v>
      </c>
      <c r="B24" s="115" t="str">
        <f>Položky!C114</f>
        <v>Elektromontáže</v>
      </c>
      <c r="C24" s="66"/>
      <c r="D24" s="116"/>
      <c r="E24" s="195">
        <f>Položky!BA116</f>
        <v>0</v>
      </c>
      <c r="F24" s="196">
        <f>Položky!BB116</f>
        <v>0</v>
      </c>
      <c r="G24" s="196">
        <f>Položky!BC116</f>
        <v>0</v>
      </c>
      <c r="H24" s="196">
        <f>Položky!BD116</f>
        <v>0</v>
      </c>
      <c r="I24" s="197">
        <f>Položky!BE116</f>
        <v>0</v>
      </c>
    </row>
    <row r="25" spans="1:9" s="35" customFormat="1" ht="13.5" thickBot="1">
      <c r="A25" s="194" t="str">
        <f>Položky!B117</f>
        <v>D96</v>
      </c>
      <c r="B25" s="115" t="str">
        <f>Položky!C117</f>
        <v>Přesuny suti a vybouraných hmot</v>
      </c>
      <c r="C25" s="66"/>
      <c r="D25" s="116"/>
      <c r="E25" s="195">
        <f>Položky!BA123</f>
        <v>0</v>
      </c>
      <c r="F25" s="196">
        <f>Položky!BB123</f>
        <v>0</v>
      </c>
      <c r="G25" s="196">
        <f>Položky!BC123</f>
        <v>0</v>
      </c>
      <c r="H25" s="196">
        <f>Položky!BD123</f>
        <v>0</v>
      </c>
      <c r="I25" s="197">
        <f>Položky!BE123</f>
        <v>0</v>
      </c>
    </row>
    <row r="26" spans="1:9" s="123" customFormat="1" ht="13.5" thickBot="1">
      <c r="A26" s="117"/>
      <c r="B26" s="118" t="s">
        <v>57</v>
      </c>
      <c r="C26" s="118"/>
      <c r="D26" s="119"/>
      <c r="E26" s="120">
        <f>SUM(E7:E25)</f>
        <v>0</v>
      </c>
      <c r="F26" s="121">
        <f>SUM(F7:F25)</f>
        <v>0</v>
      </c>
      <c r="G26" s="121">
        <f>SUM(G7:G25)</f>
        <v>0</v>
      </c>
      <c r="H26" s="121">
        <f>SUM(H7:H25)</f>
        <v>0</v>
      </c>
      <c r="I26" s="122">
        <f>SUM(I7:I25)</f>
        <v>0</v>
      </c>
    </row>
    <row r="27" spans="1:9" ht="12.75">
      <c r="A27" s="66"/>
      <c r="B27" s="66"/>
      <c r="C27" s="66"/>
      <c r="D27" s="66"/>
      <c r="E27" s="66"/>
      <c r="F27" s="66"/>
      <c r="G27" s="66"/>
      <c r="H27" s="66"/>
      <c r="I27" s="66"/>
    </row>
    <row r="28" spans="1:57" ht="19.5" customHeight="1">
      <c r="A28" s="107" t="s">
        <v>58</v>
      </c>
      <c r="B28" s="107"/>
      <c r="C28" s="107"/>
      <c r="D28" s="107"/>
      <c r="E28" s="107"/>
      <c r="F28" s="107"/>
      <c r="G28" s="124"/>
      <c r="H28" s="107"/>
      <c r="I28" s="107"/>
      <c r="BA28" s="41"/>
      <c r="BB28" s="41"/>
      <c r="BC28" s="41"/>
      <c r="BD28" s="41"/>
      <c r="BE28" s="41"/>
    </row>
    <row r="29" spans="1:9" ht="13.5" thickBot="1">
      <c r="A29" s="77"/>
      <c r="B29" s="77"/>
      <c r="C29" s="77"/>
      <c r="D29" s="77"/>
      <c r="E29" s="77"/>
      <c r="F29" s="77"/>
      <c r="G29" s="77"/>
      <c r="H29" s="77"/>
      <c r="I29" s="77"/>
    </row>
    <row r="30" spans="1:9" ht="12.75">
      <c r="A30" s="71" t="s">
        <v>59</v>
      </c>
      <c r="B30" s="72"/>
      <c r="C30" s="72"/>
      <c r="D30" s="125"/>
      <c r="E30" s="126" t="s">
        <v>60</v>
      </c>
      <c r="F30" s="127" t="s">
        <v>61</v>
      </c>
      <c r="G30" s="128" t="s">
        <v>62</v>
      </c>
      <c r="H30" s="129"/>
      <c r="I30" s="130" t="s">
        <v>60</v>
      </c>
    </row>
    <row r="31" spans="1:53" ht="12.75">
      <c r="A31" s="64" t="s">
        <v>279</v>
      </c>
      <c r="B31" s="55"/>
      <c r="C31" s="55"/>
      <c r="D31" s="131"/>
      <c r="E31" s="132"/>
      <c r="F31" s="133"/>
      <c r="G31" s="134">
        <f aca="true" t="shared" si="0" ref="G31:G38">CHOOSE(BA31+1,HSV+PSV,HSV+PSV+Mont,HSV+PSV+Dodavka+Mont,HSV,PSV,Mont,Dodavka,Mont+Dodavka,0)</f>
        <v>0</v>
      </c>
      <c r="H31" s="135"/>
      <c r="I31" s="136">
        <f aca="true" t="shared" si="1" ref="I31:I38">E31+F31*G31/100</f>
        <v>0</v>
      </c>
      <c r="BA31">
        <v>0</v>
      </c>
    </row>
    <row r="32" spans="1:53" ht="12.75">
      <c r="A32" s="64" t="s">
        <v>280</v>
      </c>
      <c r="B32" s="55"/>
      <c r="C32" s="55"/>
      <c r="D32" s="131"/>
      <c r="E32" s="132"/>
      <c r="F32" s="133"/>
      <c r="G32" s="134">
        <f t="shared" si="0"/>
        <v>0</v>
      </c>
      <c r="H32" s="135"/>
      <c r="I32" s="136">
        <f t="shared" si="1"/>
        <v>0</v>
      </c>
      <c r="BA32">
        <v>0</v>
      </c>
    </row>
    <row r="33" spans="1:53" ht="12.75">
      <c r="A33" s="64" t="s">
        <v>281</v>
      </c>
      <c r="B33" s="55"/>
      <c r="C33" s="55"/>
      <c r="D33" s="131"/>
      <c r="E33" s="132"/>
      <c r="F33" s="133"/>
      <c r="G33" s="134">
        <f t="shared" si="0"/>
        <v>0</v>
      </c>
      <c r="H33" s="135"/>
      <c r="I33" s="136">
        <f t="shared" si="1"/>
        <v>0</v>
      </c>
      <c r="BA33">
        <v>0</v>
      </c>
    </row>
    <row r="34" spans="1:53" ht="12.75">
      <c r="A34" s="64" t="s">
        <v>282</v>
      </c>
      <c r="B34" s="55"/>
      <c r="C34" s="55"/>
      <c r="D34" s="131"/>
      <c r="E34" s="132"/>
      <c r="F34" s="133"/>
      <c r="G34" s="134">
        <f t="shared" si="0"/>
        <v>0</v>
      </c>
      <c r="H34" s="135"/>
      <c r="I34" s="136">
        <f t="shared" si="1"/>
        <v>0</v>
      </c>
      <c r="BA34">
        <v>0</v>
      </c>
    </row>
    <row r="35" spans="1:53" ht="12.75">
      <c r="A35" s="64" t="s">
        <v>283</v>
      </c>
      <c r="B35" s="55"/>
      <c r="C35" s="55"/>
      <c r="D35" s="131"/>
      <c r="E35" s="132"/>
      <c r="F35" s="133"/>
      <c r="G35" s="134">
        <f t="shared" si="0"/>
        <v>0</v>
      </c>
      <c r="H35" s="135"/>
      <c r="I35" s="136">
        <f t="shared" si="1"/>
        <v>0</v>
      </c>
      <c r="BA35">
        <v>1</v>
      </c>
    </row>
    <row r="36" spans="1:53" ht="12.75">
      <c r="A36" s="64" t="s">
        <v>284</v>
      </c>
      <c r="B36" s="55"/>
      <c r="C36" s="55"/>
      <c r="D36" s="131"/>
      <c r="E36" s="132"/>
      <c r="F36" s="133"/>
      <c r="G36" s="134">
        <f t="shared" si="0"/>
        <v>0</v>
      </c>
      <c r="H36" s="135"/>
      <c r="I36" s="136">
        <f t="shared" si="1"/>
        <v>0</v>
      </c>
      <c r="BA36">
        <v>1</v>
      </c>
    </row>
    <row r="37" spans="1:53" ht="12.75">
      <c r="A37" s="64" t="s">
        <v>285</v>
      </c>
      <c r="B37" s="55"/>
      <c r="C37" s="55"/>
      <c r="D37" s="131"/>
      <c r="E37" s="132"/>
      <c r="F37" s="133"/>
      <c r="G37" s="134">
        <f t="shared" si="0"/>
        <v>0</v>
      </c>
      <c r="H37" s="135"/>
      <c r="I37" s="136">
        <f t="shared" si="1"/>
        <v>0</v>
      </c>
      <c r="BA37">
        <v>2</v>
      </c>
    </row>
    <row r="38" spans="1:53" ht="12.75">
      <c r="A38" s="64" t="s">
        <v>286</v>
      </c>
      <c r="B38" s="55"/>
      <c r="C38" s="55"/>
      <c r="D38" s="131"/>
      <c r="E38" s="132"/>
      <c r="F38" s="133"/>
      <c r="G38" s="134">
        <f t="shared" si="0"/>
        <v>0</v>
      </c>
      <c r="H38" s="135"/>
      <c r="I38" s="136">
        <f t="shared" si="1"/>
        <v>0</v>
      </c>
      <c r="BA38">
        <v>2</v>
      </c>
    </row>
    <row r="39" spans="1:9" ht="13.5" thickBot="1">
      <c r="A39" s="137"/>
      <c r="B39" s="138" t="s">
        <v>63</v>
      </c>
      <c r="C39" s="139"/>
      <c r="D39" s="140"/>
      <c r="E39" s="141"/>
      <c r="F39" s="142"/>
      <c r="G39" s="142"/>
      <c r="H39" s="216">
        <f>SUM(I31:I38)</f>
        <v>0</v>
      </c>
      <c r="I39" s="217"/>
    </row>
    <row r="41" spans="2:9" ht="12.75">
      <c r="B41" s="123"/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  <row r="85" spans="6:9" ht="12.75">
      <c r="F85" s="143"/>
      <c r="G85" s="144"/>
      <c r="H85" s="144"/>
      <c r="I85" s="145"/>
    </row>
    <row r="86" spans="6:9" ht="12.75">
      <c r="F86" s="143"/>
      <c r="G86" s="144"/>
      <c r="H86" s="144"/>
      <c r="I86" s="145"/>
    </row>
    <row r="87" spans="6:9" ht="12.75">
      <c r="F87" s="143"/>
      <c r="G87" s="144"/>
      <c r="H87" s="144"/>
      <c r="I87" s="145"/>
    </row>
    <row r="88" spans="6:9" ht="12.75">
      <c r="F88" s="143"/>
      <c r="G88" s="144"/>
      <c r="H88" s="144"/>
      <c r="I88" s="145"/>
    </row>
    <row r="89" spans="6:9" ht="12.75">
      <c r="F89" s="143"/>
      <c r="G89" s="144"/>
      <c r="H89" s="144"/>
      <c r="I89" s="145"/>
    </row>
    <row r="90" spans="6:9" ht="12.75">
      <c r="F90" s="143"/>
      <c r="G90" s="144"/>
      <c r="H90" s="144"/>
      <c r="I90" s="145"/>
    </row>
  </sheetData>
  <sheetProtection/>
  <mergeCells count="4">
    <mergeCell ref="A1:B1"/>
    <mergeCell ref="A2:B2"/>
    <mergeCell ref="G2:I2"/>
    <mergeCell ref="H39:I3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96"/>
  <sheetViews>
    <sheetView showGridLines="0" showZeros="0" tabSelected="1" zoomScalePageLayoutView="0" workbookViewId="0" topLeftCell="A1">
      <selection activeCell="A123" sqref="A123:IV125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88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18" t="s">
        <v>77</v>
      </c>
      <c r="B1" s="218"/>
      <c r="C1" s="218"/>
      <c r="D1" s="218"/>
      <c r="E1" s="218"/>
      <c r="F1" s="218"/>
      <c r="G1" s="218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09" t="s">
        <v>48</v>
      </c>
      <c r="B3" s="210"/>
      <c r="C3" s="97" t="str">
        <f>CONCATENATE(cislostavby," ",nazevstavby)</f>
        <v>140005 MŠ Stará Bělá-ul.Blanická č.154/180</v>
      </c>
      <c r="D3" s="151"/>
      <c r="E3" s="152" t="s">
        <v>64</v>
      </c>
      <c r="F3" s="153" t="str">
        <f>Rekapitulace!H1</f>
        <v>1</v>
      </c>
      <c r="G3" s="154"/>
    </row>
    <row r="4" spans="1:7" ht="13.5" thickBot="1">
      <c r="A4" s="219" t="s">
        <v>50</v>
      </c>
      <c r="B4" s="212"/>
      <c r="C4" s="103" t="str">
        <f>CONCATENATE(cisloobjektu," ",nazevobjektu)</f>
        <v>1 Rekonstrukce hygienického zařízení</v>
      </c>
      <c r="D4" s="155"/>
      <c r="E4" s="220" t="str">
        <f>Rekapitulace!G2</f>
        <v>stavební část</v>
      </c>
      <c r="F4" s="221"/>
      <c r="G4" s="222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65</v>
      </c>
      <c r="B6" s="160" t="s">
        <v>66</v>
      </c>
      <c r="C6" s="160" t="s">
        <v>67</v>
      </c>
      <c r="D6" s="160" t="s">
        <v>68</v>
      </c>
      <c r="E6" s="161" t="s">
        <v>69</v>
      </c>
      <c r="F6" s="160" t="s">
        <v>70</v>
      </c>
      <c r="G6" s="162" t="s">
        <v>71</v>
      </c>
    </row>
    <row r="7" spans="1:15" ht="12.75">
      <c r="A7" s="163" t="s">
        <v>72</v>
      </c>
      <c r="B7" s="164" t="s">
        <v>83</v>
      </c>
      <c r="C7" s="165" t="s">
        <v>84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85</v>
      </c>
      <c r="C8" s="173" t="s">
        <v>86</v>
      </c>
      <c r="D8" s="174" t="s">
        <v>87</v>
      </c>
      <c r="E8" s="175">
        <v>0.06</v>
      </c>
      <c r="F8" s="175">
        <v>0</v>
      </c>
      <c r="G8" s="176">
        <f aca="true" t="shared" si="0" ref="G8:G21"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 aca="true" t="shared" si="1" ref="BA8:BA21">IF(AZ8=1,G8,0)</f>
        <v>0</v>
      </c>
      <c r="BB8" s="146">
        <f aca="true" t="shared" si="2" ref="BB8:BB21">IF(AZ8=2,G8,0)</f>
        <v>0</v>
      </c>
      <c r="BC8" s="146">
        <f aca="true" t="shared" si="3" ref="BC8:BC21">IF(AZ8=3,G8,0)</f>
        <v>0</v>
      </c>
      <c r="BD8" s="146">
        <f aca="true" t="shared" si="4" ref="BD8:BD21">IF(AZ8=4,G8,0)</f>
        <v>0</v>
      </c>
      <c r="BE8" s="146">
        <f aca="true" t="shared" si="5" ref="BE8:BE21">IF(AZ8=5,G8,0)</f>
        <v>0</v>
      </c>
      <c r="CA8" s="177">
        <v>1</v>
      </c>
      <c r="CB8" s="177">
        <v>1</v>
      </c>
      <c r="CZ8" s="146">
        <v>1.9332</v>
      </c>
    </row>
    <row r="9" spans="1:104" ht="22.5">
      <c r="A9" s="171">
        <v>2</v>
      </c>
      <c r="B9" s="172" t="s">
        <v>88</v>
      </c>
      <c r="C9" s="173" t="s">
        <v>89</v>
      </c>
      <c r="D9" s="174" t="s">
        <v>90</v>
      </c>
      <c r="E9" s="175">
        <v>0.0185</v>
      </c>
      <c r="F9" s="175">
        <v>0</v>
      </c>
      <c r="G9" s="176">
        <f t="shared" si="0"/>
        <v>0</v>
      </c>
      <c r="O9" s="170">
        <v>2</v>
      </c>
      <c r="AA9" s="146">
        <v>1</v>
      </c>
      <c r="AB9" s="146">
        <v>1</v>
      </c>
      <c r="AC9" s="146">
        <v>1</v>
      </c>
      <c r="AZ9" s="146">
        <v>1</v>
      </c>
      <c r="BA9" s="146">
        <f t="shared" si="1"/>
        <v>0</v>
      </c>
      <c r="BB9" s="146">
        <f t="shared" si="2"/>
        <v>0</v>
      </c>
      <c r="BC9" s="146">
        <f t="shared" si="3"/>
        <v>0</v>
      </c>
      <c r="BD9" s="146">
        <f t="shared" si="4"/>
        <v>0</v>
      </c>
      <c r="BE9" s="146">
        <f t="shared" si="5"/>
        <v>0</v>
      </c>
      <c r="CA9" s="177">
        <v>1</v>
      </c>
      <c r="CB9" s="177">
        <v>1</v>
      </c>
      <c r="CZ9" s="146">
        <v>1.09954</v>
      </c>
    </row>
    <row r="10" spans="1:104" ht="22.5">
      <c r="A10" s="171">
        <v>3</v>
      </c>
      <c r="B10" s="172" t="s">
        <v>91</v>
      </c>
      <c r="C10" s="173" t="s">
        <v>92</v>
      </c>
      <c r="D10" s="174" t="s">
        <v>90</v>
      </c>
      <c r="E10" s="175">
        <v>0.0671</v>
      </c>
      <c r="F10" s="175">
        <v>0</v>
      </c>
      <c r="G10" s="176">
        <f t="shared" si="0"/>
        <v>0</v>
      </c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 t="shared" si="1"/>
        <v>0</v>
      </c>
      <c r="BB10" s="146">
        <f t="shared" si="2"/>
        <v>0</v>
      </c>
      <c r="BC10" s="146">
        <f t="shared" si="3"/>
        <v>0</v>
      </c>
      <c r="BD10" s="146">
        <f t="shared" si="4"/>
        <v>0</v>
      </c>
      <c r="BE10" s="146">
        <f t="shared" si="5"/>
        <v>0</v>
      </c>
      <c r="CA10" s="177">
        <v>1</v>
      </c>
      <c r="CB10" s="177">
        <v>1</v>
      </c>
      <c r="CZ10" s="146">
        <v>1.09</v>
      </c>
    </row>
    <row r="11" spans="1:104" ht="12.75">
      <c r="A11" s="171">
        <v>4</v>
      </c>
      <c r="B11" s="172" t="s">
        <v>93</v>
      </c>
      <c r="C11" s="173" t="s">
        <v>94</v>
      </c>
      <c r="D11" s="174" t="s">
        <v>95</v>
      </c>
      <c r="E11" s="175">
        <v>17.32</v>
      </c>
      <c r="F11" s="175">
        <v>0</v>
      </c>
      <c r="G11" s="176">
        <f t="shared" si="0"/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 t="shared" si="1"/>
        <v>0</v>
      </c>
      <c r="BB11" s="146">
        <f t="shared" si="2"/>
        <v>0</v>
      </c>
      <c r="BC11" s="146">
        <f t="shared" si="3"/>
        <v>0</v>
      </c>
      <c r="BD11" s="146">
        <f t="shared" si="4"/>
        <v>0</v>
      </c>
      <c r="BE11" s="146">
        <f t="shared" si="5"/>
        <v>0</v>
      </c>
      <c r="CA11" s="177">
        <v>1</v>
      </c>
      <c r="CB11" s="177">
        <v>1</v>
      </c>
      <c r="CZ11" s="146">
        <v>0.0532</v>
      </c>
    </row>
    <row r="12" spans="1:104" ht="12.75">
      <c r="A12" s="171">
        <v>5</v>
      </c>
      <c r="B12" s="172" t="s">
        <v>96</v>
      </c>
      <c r="C12" s="173" t="s">
        <v>97</v>
      </c>
      <c r="D12" s="174" t="s">
        <v>95</v>
      </c>
      <c r="E12" s="175">
        <v>3.6</v>
      </c>
      <c r="F12" s="175">
        <v>0</v>
      </c>
      <c r="G12" s="176">
        <f t="shared" si="0"/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 t="shared" si="1"/>
        <v>0</v>
      </c>
      <c r="BB12" s="146">
        <f t="shared" si="2"/>
        <v>0</v>
      </c>
      <c r="BC12" s="146">
        <f t="shared" si="3"/>
        <v>0</v>
      </c>
      <c r="BD12" s="146">
        <f t="shared" si="4"/>
        <v>0</v>
      </c>
      <c r="BE12" s="146">
        <f t="shared" si="5"/>
        <v>0</v>
      </c>
      <c r="CA12" s="177">
        <v>1</v>
      </c>
      <c r="CB12" s="177">
        <v>1</v>
      </c>
      <c r="CZ12" s="146">
        <v>0.1055</v>
      </c>
    </row>
    <row r="13" spans="1:104" ht="22.5">
      <c r="A13" s="171">
        <v>6</v>
      </c>
      <c r="B13" s="172" t="s">
        <v>98</v>
      </c>
      <c r="C13" s="173" t="s">
        <v>99</v>
      </c>
      <c r="D13" s="174" t="s">
        <v>95</v>
      </c>
      <c r="E13" s="175">
        <v>30.15</v>
      </c>
      <c r="F13" s="175">
        <v>0</v>
      </c>
      <c r="G13" s="176">
        <f t="shared" si="0"/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 t="shared" si="1"/>
        <v>0</v>
      </c>
      <c r="BB13" s="146">
        <f t="shared" si="2"/>
        <v>0</v>
      </c>
      <c r="BC13" s="146">
        <f t="shared" si="3"/>
        <v>0</v>
      </c>
      <c r="BD13" s="146">
        <f t="shared" si="4"/>
        <v>0</v>
      </c>
      <c r="BE13" s="146">
        <f t="shared" si="5"/>
        <v>0</v>
      </c>
      <c r="CA13" s="177">
        <v>1</v>
      </c>
      <c r="CB13" s="177">
        <v>1</v>
      </c>
      <c r="CZ13" s="146">
        <v>0.02591</v>
      </c>
    </row>
    <row r="14" spans="1:104" ht="22.5">
      <c r="A14" s="171">
        <v>7</v>
      </c>
      <c r="B14" s="172" t="s">
        <v>100</v>
      </c>
      <c r="C14" s="173" t="s">
        <v>101</v>
      </c>
      <c r="D14" s="174" t="s">
        <v>95</v>
      </c>
      <c r="E14" s="175">
        <v>2.7</v>
      </c>
      <c r="F14" s="175">
        <v>0</v>
      </c>
      <c r="G14" s="176">
        <f t="shared" si="0"/>
        <v>0</v>
      </c>
      <c r="O14" s="170">
        <v>2</v>
      </c>
      <c r="AA14" s="146">
        <v>1</v>
      </c>
      <c r="AB14" s="146">
        <v>1</v>
      </c>
      <c r="AC14" s="146">
        <v>1</v>
      </c>
      <c r="AZ14" s="146">
        <v>1</v>
      </c>
      <c r="BA14" s="146">
        <f t="shared" si="1"/>
        <v>0</v>
      </c>
      <c r="BB14" s="146">
        <f t="shared" si="2"/>
        <v>0</v>
      </c>
      <c r="BC14" s="146">
        <f t="shared" si="3"/>
        <v>0</v>
      </c>
      <c r="BD14" s="146">
        <f t="shared" si="4"/>
        <v>0</v>
      </c>
      <c r="BE14" s="146">
        <f t="shared" si="5"/>
        <v>0</v>
      </c>
      <c r="CA14" s="177">
        <v>1</v>
      </c>
      <c r="CB14" s="177">
        <v>1</v>
      </c>
      <c r="CZ14" s="146">
        <v>0</v>
      </c>
    </row>
    <row r="15" spans="1:104" ht="12.75">
      <c r="A15" s="171">
        <v>8</v>
      </c>
      <c r="B15" s="172" t="s">
        <v>102</v>
      </c>
      <c r="C15" s="173" t="s">
        <v>103</v>
      </c>
      <c r="D15" s="174" t="s">
        <v>90</v>
      </c>
      <c r="E15" s="175">
        <v>0.01</v>
      </c>
      <c r="F15" s="175">
        <v>0</v>
      </c>
      <c r="G15" s="176">
        <f t="shared" si="0"/>
        <v>0</v>
      </c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 t="shared" si="1"/>
        <v>0</v>
      </c>
      <c r="BB15" s="146">
        <f t="shared" si="2"/>
        <v>0</v>
      </c>
      <c r="BC15" s="146">
        <f t="shared" si="3"/>
        <v>0</v>
      </c>
      <c r="BD15" s="146">
        <f t="shared" si="4"/>
        <v>0</v>
      </c>
      <c r="BE15" s="146">
        <f t="shared" si="5"/>
        <v>0</v>
      </c>
      <c r="CA15" s="177">
        <v>1</v>
      </c>
      <c r="CB15" s="177">
        <v>1</v>
      </c>
      <c r="CZ15" s="146">
        <v>1.02491</v>
      </c>
    </row>
    <row r="16" spans="1:104" ht="12.75">
      <c r="A16" s="171">
        <v>9</v>
      </c>
      <c r="B16" s="172" t="s">
        <v>104</v>
      </c>
      <c r="C16" s="173" t="s">
        <v>105</v>
      </c>
      <c r="D16" s="174" t="s">
        <v>106</v>
      </c>
      <c r="E16" s="175">
        <v>16.6</v>
      </c>
      <c r="F16" s="175">
        <v>0</v>
      </c>
      <c r="G16" s="176">
        <f t="shared" si="0"/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t="shared" si="1"/>
        <v>0</v>
      </c>
      <c r="BB16" s="146">
        <f t="shared" si="2"/>
        <v>0</v>
      </c>
      <c r="BC16" s="146">
        <f t="shared" si="3"/>
        <v>0</v>
      </c>
      <c r="BD16" s="146">
        <f t="shared" si="4"/>
        <v>0</v>
      </c>
      <c r="BE16" s="146">
        <f t="shared" si="5"/>
        <v>0</v>
      </c>
      <c r="CA16" s="177">
        <v>1</v>
      </c>
      <c r="CB16" s="177">
        <v>1</v>
      </c>
      <c r="CZ16" s="146">
        <v>0.00102</v>
      </c>
    </row>
    <row r="17" spans="1:104" ht="12.75">
      <c r="A17" s="171">
        <v>10</v>
      </c>
      <c r="B17" s="172" t="s">
        <v>107</v>
      </c>
      <c r="C17" s="173" t="s">
        <v>108</v>
      </c>
      <c r="D17" s="174" t="s">
        <v>95</v>
      </c>
      <c r="E17" s="175">
        <v>0.26</v>
      </c>
      <c r="F17" s="175">
        <v>0</v>
      </c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7">
        <v>1</v>
      </c>
      <c r="CB17" s="177">
        <v>1</v>
      </c>
      <c r="CZ17" s="146">
        <v>0.18324</v>
      </c>
    </row>
    <row r="18" spans="1:104" ht="12.75">
      <c r="A18" s="171">
        <v>11</v>
      </c>
      <c r="B18" s="172" t="s">
        <v>109</v>
      </c>
      <c r="C18" s="173" t="s">
        <v>110</v>
      </c>
      <c r="D18" s="174" t="s">
        <v>95</v>
      </c>
      <c r="E18" s="175">
        <v>0.48</v>
      </c>
      <c r="F18" s="175">
        <v>0</v>
      </c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7">
        <v>1</v>
      </c>
      <c r="CB18" s="177">
        <v>1</v>
      </c>
      <c r="CZ18" s="146">
        <v>0.50618</v>
      </c>
    </row>
    <row r="19" spans="1:104" ht="22.5">
      <c r="A19" s="171">
        <v>12</v>
      </c>
      <c r="B19" s="172" t="s">
        <v>111</v>
      </c>
      <c r="C19" s="173" t="s">
        <v>112</v>
      </c>
      <c r="D19" s="174" t="s">
        <v>106</v>
      </c>
      <c r="E19" s="175">
        <v>2.6</v>
      </c>
      <c r="F19" s="175">
        <v>0</v>
      </c>
      <c r="G19" s="176">
        <f t="shared" si="0"/>
        <v>0</v>
      </c>
      <c r="O19" s="170">
        <v>2</v>
      </c>
      <c r="AA19" s="146">
        <v>12</v>
      </c>
      <c r="AB19" s="146">
        <v>0</v>
      </c>
      <c r="AC19" s="146">
        <v>74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7">
        <v>12</v>
      </c>
      <c r="CB19" s="177">
        <v>0</v>
      </c>
      <c r="CZ19" s="146">
        <v>0</v>
      </c>
    </row>
    <row r="20" spans="1:104" ht="22.5">
      <c r="A20" s="171">
        <v>13</v>
      </c>
      <c r="B20" s="172" t="s">
        <v>113</v>
      </c>
      <c r="C20" s="173" t="s">
        <v>114</v>
      </c>
      <c r="D20" s="174" t="s">
        <v>106</v>
      </c>
      <c r="E20" s="175">
        <v>1</v>
      </c>
      <c r="F20" s="175">
        <v>0</v>
      </c>
      <c r="G20" s="176">
        <f t="shared" si="0"/>
        <v>0</v>
      </c>
      <c r="O20" s="170">
        <v>2</v>
      </c>
      <c r="AA20" s="146">
        <v>12</v>
      </c>
      <c r="AB20" s="146">
        <v>0</v>
      </c>
      <c r="AC20" s="146">
        <v>75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7">
        <v>12</v>
      </c>
      <c r="CB20" s="177">
        <v>0</v>
      </c>
      <c r="CZ20" s="146">
        <v>0</v>
      </c>
    </row>
    <row r="21" spans="1:104" ht="12.75">
      <c r="A21" s="171">
        <v>14</v>
      </c>
      <c r="B21" s="172" t="s">
        <v>115</v>
      </c>
      <c r="C21" s="173" t="s">
        <v>116</v>
      </c>
      <c r="D21" s="174" t="s">
        <v>95</v>
      </c>
      <c r="E21" s="175">
        <v>0.96</v>
      </c>
      <c r="F21" s="175">
        <v>0</v>
      </c>
      <c r="G21" s="176">
        <f t="shared" si="0"/>
        <v>0</v>
      </c>
      <c r="O21" s="170">
        <v>2</v>
      </c>
      <c r="AA21" s="146">
        <v>12</v>
      </c>
      <c r="AB21" s="146">
        <v>0</v>
      </c>
      <c r="AC21" s="146">
        <v>76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7">
        <v>12</v>
      </c>
      <c r="CB21" s="177">
        <v>0</v>
      </c>
      <c r="CZ21" s="146">
        <v>0</v>
      </c>
    </row>
    <row r="22" spans="1:57" ht="12.75">
      <c r="A22" s="178"/>
      <c r="B22" s="179" t="s">
        <v>75</v>
      </c>
      <c r="C22" s="180" t="str">
        <f>CONCATENATE(B7," ",C7)</f>
        <v>3 Svislé a kompletní konstrukce</v>
      </c>
      <c r="D22" s="181"/>
      <c r="E22" s="182"/>
      <c r="F22" s="183"/>
      <c r="G22" s="184">
        <f>SUM(G7:G21)</f>
        <v>0</v>
      </c>
      <c r="O22" s="170">
        <v>4</v>
      </c>
      <c r="BA22" s="185">
        <f>SUM(BA7:BA21)</f>
        <v>0</v>
      </c>
      <c r="BB22" s="185">
        <f>SUM(BB7:BB21)</f>
        <v>0</v>
      </c>
      <c r="BC22" s="185">
        <f>SUM(BC7:BC21)</f>
        <v>0</v>
      </c>
      <c r="BD22" s="185">
        <f>SUM(BD7:BD21)</f>
        <v>0</v>
      </c>
      <c r="BE22" s="185">
        <f>SUM(BE7:BE21)</f>
        <v>0</v>
      </c>
    </row>
    <row r="23" spans="1:15" ht="12.75">
      <c r="A23" s="163" t="s">
        <v>72</v>
      </c>
      <c r="B23" s="164" t="s">
        <v>117</v>
      </c>
      <c r="C23" s="165" t="s">
        <v>118</v>
      </c>
      <c r="D23" s="166"/>
      <c r="E23" s="167"/>
      <c r="F23" s="167"/>
      <c r="G23" s="168"/>
      <c r="H23" s="169"/>
      <c r="I23" s="169"/>
      <c r="O23" s="170">
        <v>1</v>
      </c>
    </row>
    <row r="24" spans="1:104" ht="12.75">
      <c r="A24" s="171">
        <v>15</v>
      </c>
      <c r="B24" s="172" t="s">
        <v>119</v>
      </c>
      <c r="C24" s="173" t="s">
        <v>120</v>
      </c>
      <c r="D24" s="174" t="s">
        <v>121</v>
      </c>
      <c r="E24" s="175">
        <v>8</v>
      </c>
      <c r="F24" s="175">
        <v>0</v>
      </c>
      <c r="G24" s="176">
        <f>E24*F24</f>
        <v>0</v>
      </c>
      <c r="O24" s="170">
        <v>2</v>
      </c>
      <c r="AA24" s="146">
        <v>1</v>
      </c>
      <c r="AB24" s="146">
        <v>1</v>
      </c>
      <c r="AC24" s="146">
        <v>1</v>
      </c>
      <c r="AZ24" s="146">
        <v>1</v>
      </c>
      <c r="BA24" s="146">
        <f>IF(AZ24=1,G24,0)</f>
        <v>0</v>
      </c>
      <c r="BB24" s="146">
        <f>IF(AZ24=2,G24,0)</f>
        <v>0</v>
      </c>
      <c r="BC24" s="146">
        <f>IF(AZ24=3,G24,0)</f>
        <v>0</v>
      </c>
      <c r="BD24" s="146">
        <f>IF(AZ24=4,G24,0)</f>
        <v>0</v>
      </c>
      <c r="BE24" s="146">
        <f>IF(AZ24=5,G24,0)</f>
        <v>0</v>
      </c>
      <c r="CA24" s="177">
        <v>1</v>
      </c>
      <c r="CB24" s="177">
        <v>1</v>
      </c>
      <c r="CZ24" s="146">
        <v>0.02534</v>
      </c>
    </row>
    <row r="25" spans="1:57" ht="12.75">
      <c r="A25" s="178"/>
      <c r="B25" s="179" t="s">
        <v>75</v>
      </c>
      <c r="C25" s="180" t="str">
        <f>CONCATENATE(B23," ",C23)</f>
        <v>4 Vodorovné konstrukce</v>
      </c>
      <c r="D25" s="181"/>
      <c r="E25" s="182"/>
      <c r="F25" s="183"/>
      <c r="G25" s="184">
        <f>SUM(G23:G24)</f>
        <v>0</v>
      </c>
      <c r="O25" s="170">
        <v>4</v>
      </c>
      <c r="BA25" s="185">
        <f>SUM(BA23:BA24)</f>
        <v>0</v>
      </c>
      <c r="BB25" s="185">
        <f>SUM(BB23:BB24)</f>
        <v>0</v>
      </c>
      <c r="BC25" s="185">
        <f>SUM(BC23:BC24)</f>
        <v>0</v>
      </c>
      <c r="BD25" s="185">
        <f>SUM(BD23:BD24)</f>
        <v>0</v>
      </c>
      <c r="BE25" s="185">
        <f>SUM(BE23:BE24)</f>
        <v>0</v>
      </c>
    </row>
    <row r="26" spans="1:15" ht="12.75">
      <c r="A26" s="163" t="s">
        <v>72</v>
      </c>
      <c r="B26" s="164" t="s">
        <v>122</v>
      </c>
      <c r="C26" s="165" t="s">
        <v>123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16</v>
      </c>
      <c r="B27" s="172" t="s">
        <v>124</v>
      </c>
      <c r="C27" s="173" t="s">
        <v>125</v>
      </c>
      <c r="D27" s="174" t="s">
        <v>95</v>
      </c>
      <c r="E27" s="175">
        <v>40.7</v>
      </c>
      <c r="F27" s="175">
        <v>0</v>
      </c>
      <c r="G27" s="176">
        <f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0.00307</v>
      </c>
    </row>
    <row r="28" spans="1:104" ht="12.75">
      <c r="A28" s="171">
        <v>17</v>
      </c>
      <c r="B28" s="172" t="s">
        <v>126</v>
      </c>
      <c r="C28" s="173" t="s">
        <v>127</v>
      </c>
      <c r="D28" s="174" t="s">
        <v>95</v>
      </c>
      <c r="E28" s="175">
        <v>71.74</v>
      </c>
      <c r="F28" s="175">
        <v>0</v>
      </c>
      <c r="G28" s="176">
        <f>E28*F28</f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>IF(AZ28=1,G28,0)</f>
        <v>0</v>
      </c>
      <c r="BB28" s="146">
        <f>IF(AZ28=2,G28,0)</f>
        <v>0</v>
      </c>
      <c r="BC28" s="146">
        <f>IF(AZ28=3,G28,0)</f>
        <v>0</v>
      </c>
      <c r="BD28" s="146">
        <f>IF(AZ28=4,G28,0)</f>
        <v>0</v>
      </c>
      <c r="BE28" s="146">
        <f>IF(AZ28=5,G28,0)</f>
        <v>0</v>
      </c>
      <c r="CA28" s="177">
        <v>1</v>
      </c>
      <c r="CB28" s="177">
        <v>1</v>
      </c>
      <c r="CZ28" s="146">
        <v>0.00262</v>
      </c>
    </row>
    <row r="29" spans="1:104" ht="12.75">
      <c r="A29" s="171">
        <v>18</v>
      </c>
      <c r="B29" s="172" t="s">
        <v>128</v>
      </c>
      <c r="C29" s="173" t="s">
        <v>129</v>
      </c>
      <c r="D29" s="174" t="s">
        <v>95</v>
      </c>
      <c r="E29" s="175">
        <v>1.2</v>
      </c>
      <c r="F29" s="175">
        <v>0</v>
      </c>
      <c r="G29" s="176">
        <f>E29*F29</f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>IF(AZ29=1,G29,0)</f>
        <v>0</v>
      </c>
      <c r="BB29" s="146">
        <f>IF(AZ29=2,G29,0)</f>
        <v>0</v>
      </c>
      <c r="BC29" s="146">
        <f>IF(AZ29=3,G29,0)</f>
        <v>0</v>
      </c>
      <c r="BD29" s="146">
        <f>IF(AZ29=4,G29,0)</f>
        <v>0</v>
      </c>
      <c r="BE29" s="146">
        <f>IF(AZ29=5,G29,0)</f>
        <v>0</v>
      </c>
      <c r="CA29" s="177">
        <v>1</v>
      </c>
      <c r="CB29" s="177">
        <v>1</v>
      </c>
      <c r="CZ29" s="146">
        <v>0.10712</v>
      </c>
    </row>
    <row r="30" spans="1:104" ht="12.75">
      <c r="A30" s="171">
        <v>19</v>
      </c>
      <c r="B30" s="172" t="s">
        <v>130</v>
      </c>
      <c r="C30" s="173" t="s">
        <v>131</v>
      </c>
      <c r="D30" s="174" t="s">
        <v>95</v>
      </c>
      <c r="E30" s="175">
        <v>3.78</v>
      </c>
      <c r="F30" s="175">
        <v>0</v>
      </c>
      <c r="G30" s="176">
        <f>E30*F30</f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>IF(AZ30=1,G30,0)</f>
        <v>0</v>
      </c>
      <c r="BB30" s="146">
        <f>IF(AZ30=2,G30,0)</f>
        <v>0</v>
      </c>
      <c r="BC30" s="146">
        <f>IF(AZ30=3,G30,0)</f>
        <v>0</v>
      </c>
      <c r="BD30" s="146">
        <f>IF(AZ30=4,G30,0)</f>
        <v>0</v>
      </c>
      <c r="BE30" s="146">
        <f>IF(AZ30=5,G30,0)</f>
        <v>0</v>
      </c>
      <c r="CA30" s="177">
        <v>1</v>
      </c>
      <c r="CB30" s="177">
        <v>1</v>
      </c>
      <c r="CZ30" s="146">
        <v>0.10712</v>
      </c>
    </row>
    <row r="31" spans="1:104" ht="22.5">
      <c r="A31" s="171">
        <v>20</v>
      </c>
      <c r="B31" s="172" t="s">
        <v>132</v>
      </c>
      <c r="C31" s="173" t="s">
        <v>133</v>
      </c>
      <c r="D31" s="174" t="s">
        <v>95</v>
      </c>
      <c r="E31" s="175">
        <v>14.73</v>
      </c>
      <c r="F31" s="175">
        <v>0</v>
      </c>
      <c r="G31" s="176">
        <f>E31*F31</f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>IF(AZ31=1,G31,0)</f>
        <v>0</v>
      </c>
      <c r="BB31" s="146">
        <f>IF(AZ31=2,G31,0)</f>
        <v>0</v>
      </c>
      <c r="BC31" s="146">
        <f>IF(AZ31=3,G31,0)</f>
        <v>0</v>
      </c>
      <c r="BD31" s="146">
        <f>IF(AZ31=4,G31,0)</f>
        <v>0</v>
      </c>
      <c r="BE31" s="146">
        <f>IF(AZ31=5,G31,0)</f>
        <v>0</v>
      </c>
      <c r="CA31" s="177">
        <v>1</v>
      </c>
      <c r="CB31" s="177">
        <v>1</v>
      </c>
      <c r="CZ31" s="146">
        <v>0.00361</v>
      </c>
    </row>
    <row r="32" spans="1:57" ht="12.75">
      <c r="A32" s="178"/>
      <c r="B32" s="179" t="s">
        <v>75</v>
      </c>
      <c r="C32" s="180" t="str">
        <f>CONCATENATE(B26," ",C26)</f>
        <v>61 Úpravy povrchů vnitřní</v>
      </c>
      <c r="D32" s="181"/>
      <c r="E32" s="182"/>
      <c r="F32" s="183"/>
      <c r="G32" s="184">
        <f>SUM(G26:G31)</f>
        <v>0</v>
      </c>
      <c r="O32" s="170">
        <v>4</v>
      </c>
      <c r="BA32" s="185">
        <f>SUM(BA26:BA31)</f>
        <v>0</v>
      </c>
      <c r="BB32" s="185">
        <f>SUM(BB26:BB31)</f>
        <v>0</v>
      </c>
      <c r="BC32" s="185">
        <f>SUM(BC26:BC31)</f>
        <v>0</v>
      </c>
      <c r="BD32" s="185">
        <f>SUM(BD26:BD31)</f>
        <v>0</v>
      </c>
      <c r="BE32" s="185">
        <f>SUM(BE26:BE31)</f>
        <v>0</v>
      </c>
    </row>
    <row r="33" spans="1:15" ht="12.75">
      <c r="A33" s="163" t="s">
        <v>72</v>
      </c>
      <c r="B33" s="164" t="s">
        <v>134</v>
      </c>
      <c r="C33" s="165" t="s">
        <v>135</v>
      </c>
      <c r="D33" s="166"/>
      <c r="E33" s="167"/>
      <c r="F33" s="167"/>
      <c r="G33" s="168"/>
      <c r="H33" s="169"/>
      <c r="I33" s="169"/>
      <c r="O33" s="170">
        <v>1</v>
      </c>
    </row>
    <row r="34" spans="1:104" ht="12.75">
      <c r="A34" s="171">
        <v>21</v>
      </c>
      <c r="B34" s="172" t="s">
        <v>136</v>
      </c>
      <c r="C34" s="173" t="s">
        <v>137</v>
      </c>
      <c r="D34" s="174" t="s">
        <v>87</v>
      </c>
      <c r="E34" s="175">
        <v>1.7</v>
      </c>
      <c r="F34" s="175">
        <v>0</v>
      </c>
      <c r="G34" s="176">
        <f>E34*F34</f>
        <v>0</v>
      </c>
      <c r="O34" s="170">
        <v>2</v>
      </c>
      <c r="AA34" s="146">
        <v>1</v>
      </c>
      <c r="AB34" s="146">
        <v>1</v>
      </c>
      <c r="AC34" s="146">
        <v>1</v>
      </c>
      <c r="AZ34" s="146">
        <v>1</v>
      </c>
      <c r="BA34" s="146">
        <f>IF(AZ34=1,G34,0)</f>
        <v>0</v>
      </c>
      <c r="BB34" s="146">
        <f>IF(AZ34=2,G34,0)</f>
        <v>0</v>
      </c>
      <c r="BC34" s="146">
        <f>IF(AZ34=3,G34,0)</f>
        <v>0</v>
      </c>
      <c r="BD34" s="146">
        <f>IF(AZ34=4,G34,0)</f>
        <v>0</v>
      </c>
      <c r="BE34" s="146">
        <f>IF(AZ34=5,G34,0)</f>
        <v>0</v>
      </c>
      <c r="CA34" s="177">
        <v>1</v>
      </c>
      <c r="CB34" s="177">
        <v>1</v>
      </c>
      <c r="CZ34" s="146">
        <v>1.818</v>
      </c>
    </row>
    <row r="35" spans="1:104" ht="12.75">
      <c r="A35" s="171">
        <v>22</v>
      </c>
      <c r="B35" s="172" t="s">
        <v>138</v>
      </c>
      <c r="C35" s="173" t="s">
        <v>139</v>
      </c>
      <c r="D35" s="174" t="s">
        <v>87</v>
      </c>
      <c r="E35" s="175">
        <v>1.35</v>
      </c>
      <c r="F35" s="175">
        <v>0</v>
      </c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7">
        <v>1</v>
      </c>
      <c r="CB35" s="177">
        <v>1</v>
      </c>
      <c r="CZ35" s="146">
        <v>1.2</v>
      </c>
    </row>
    <row r="36" spans="1:104" ht="12.75">
      <c r="A36" s="171">
        <v>23</v>
      </c>
      <c r="B36" s="172" t="s">
        <v>140</v>
      </c>
      <c r="C36" s="173" t="s">
        <v>141</v>
      </c>
      <c r="D36" s="174" t="s">
        <v>95</v>
      </c>
      <c r="E36" s="175">
        <v>9.45</v>
      </c>
      <c r="F36" s="175">
        <v>0</v>
      </c>
      <c r="G36" s="176">
        <f>E36*F36</f>
        <v>0</v>
      </c>
      <c r="O36" s="170">
        <v>2</v>
      </c>
      <c r="AA36" s="146">
        <v>1</v>
      </c>
      <c r="AB36" s="146">
        <v>1</v>
      </c>
      <c r="AC36" s="146">
        <v>1</v>
      </c>
      <c r="AZ36" s="146">
        <v>1</v>
      </c>
      <c r="BA36" s="146">
        <f>IF(AZ36=1,G36,0)</f>
        <v>0</v>
      </c>
      <c r="BB36" s="146">
        <f>IF(AZ36=2,G36,0)</f>
        <v>0</v>
      </c>
      <c r="BC36" s="146">
        <f>IF(AZ36=3,G36,0)</f>
        <v>0</v>
      </c>
      <c r="BD36" s="146">
        <f>IF(AZ36=4,G36,0)</f>
        <v>0</v>
      </c>
      <c r="BE36" s="146">
        <f>IF(AZ36=5,G36,0)</f>
        <v>0</v>
      </c>
      <c r="CA36" s="177">
        <v>1</v>
      </c>
      <c r="CB36" s="177">
        <v>1</v>
      </c>
      <c r="CZ36" s="146">
        <v>0.00646</v>
      </c>
    </row>
    <row r="37" spans="1:104" ht="22.5">
      <c r="A37" s="171">
        <v>24</v>
      </c>
      <c r="B37" s="172" t="s">
        <v>111</v>
      </c>
      <c r="C37" s="173" t="s">
        <v>142</v>
      </c>
      <c r="D37" s="174" t="s">
        <v>74</v>
      </c>
      <c r="E37" s="175">
        <v>1</v>
      </c>
      <c r="F37" s="175">
        <v>0</v>
      </c>
      <c r="G37" s="176">
        <f>E37*F37</f>
        <v>0</v>
      </c>
      <c r="O37" s="170">
        <v>2</v>
      </c>
      <c r="AA37" s="146">
        <v>12</v>
      </c>
      <c r="AB37" s="146">
        <v>0</v>
      </c>
      <c r="AC37" s="146">
        <v>66</v>
      </c>
      <c r="AZ37" s="146">
        <v>1</v>
      </c>
      <c r="BA37" s="146">
        <f>IF(AZ37=1,G37,0)</f>
        <v>0</v>
      </c>
      <c r="BB37" s="146">
        <f>IF(AZ37=2,G37,0)</f>
        <v>0</v>
      </c>
      <c r="BC37" s="146">
        <f>IF(AZ37=3,G37,0)</f>
        <v>0</v>
      </c>
      <c r="BD37" s="146">
        <f>IF(AZ37=4,G37,0)</f>
        <v>0</v>
      </c>
      <c r="BE37" s="146">
        <f>IF(AZ37=5,G37,0)</f>
        <v>0</v>
      </c>
      <c r="CA37" s="177">
        <v>12</v>
      </c>
      <c r="CB37" s="177">
        <v>0</v>
      </c>
      <c r="CZ37" s="146">
        <v>0</v>
      </c>
    </row>
    <row r="38" spans="1:57" ht="12.75">
      <c r="A38" s="178"/>
      <c r="B38" s="179" t="s">
        <v>75</v>
      </c>
      <c r="C38" s="180" t="str">
        <f>CONCATENATE(B33," ",C33)</f>
        <v>63 Podlahy a podlahové konstrukce</v>
      </c>
      <c r="D38" s="181"/>
      <c r="E38" s="182"/>
      <c r="F38" s="183"/>
      <c r="G38" s="184">
        <f>SUM(G33:G37)</f>
        <v>0</v>
      </c>
      <c r="O38" s="170">
        <v>4</v>
      </c>
      <c r="BA38" s="185">
        <f>SUM(BA33:BA37)</f>
        <v>0</v>
      </c>
      <c r="BB38" s="185">
        <f>SUM(BB33:BB37)</f>
        <v>0</v>
      </c>
      <c r="BC38" s="185">
        <f>SUM(BC33:BC37)</f>
        <v>0</v>
      </c>
      <c r="BD38" s="185">
        <f>SUM(BD33:BD37)</f>
        <v>0</v>
      </c>
      <c r="BE38" s="185">
        <f>SUM(BE33:BE37)</f>
        <v>0</v>
      </c>
    </row>
    <row r="39" spans="1:15" ht="12.75">
      <c r="A39" s="163" t="s">
        <v>72</v>
      </c>
      <c r="B39" s="164" t="s">
        <v>143</v>
      </c>
      <c r="C39" s="165" t="s">
        <v>144</v>
      </c>
      <c r="D39" s="166"/>
      <c r="E39" s="167"/>
      <c r="F39" s="167"/>
      <c r="G39" s="168"/>
      <c r="H39" s="169"/>
      <c r="I39" s="169"/>
      <c r="O39" s="170">
        <v>1</v>
      </c>
    </row>
    <row r="40" spans="1:104" ht="22.5">
      <c r="A40" s="171">
        <v>25</v>
      </c>
      <c r="B40" s="172" t="s">
        <v>145</v>
      </c>
      <c r="C40" s="173" t="s">
        <v>146</v>
      </c>
      <c r="D40" s="174" t="s">
        <v>121</v>
      </c>
      <c r="E40" s="175">
        <v>5</v>
      </c>
      <c r="F40" s="175">
        <v>0</v>
      </c>
      <c r="G40" s="176">
        <f>E40*F40</f>
        <v>0</v>
      </c>
      <c r="O40" s="170">
        <v>2</v>
      </c>
      <c r="AA40" s="146">
        <v>1</v>
      </c>
      <c r="AB40" s="146">
        <v>1</v>
      </c>
      <c r="AC40" s="146">
        <v>1</v>
      </c>
      <c r="AZ40" s="146">
        <v>1</v>
      </c>
      <c r="BA40" s="146">
        <f>IF(AZ40=1,G40,0)</f>
        <v>0</v>
      </c>
      <c r="BB40" s="146">
        <f>IF(AZ40=2,G40,0)</f>
        <v>0</v>
      </c>
      <c r="BC40" s="146">
        <f>IF(AZ40=3,G40,0)</f>
        <v>0</v>
      </c>
      <c r="BD40" s="146">
        <f>IF(AZ40=4,G40,0)</f>
        <v>0</v>
      </c>
      <c r="BE40" s="146">
        <f>IF(AZ40=5,G40,0)</f>
        <v>0</v>
      </c>
      <c r="CA40" s="177">
        <v>1</v>
      </c>
      <c r="CB40" s="177">
        <v>1</v>
      </c>
      <c r="CZ40" s="146">
        <v>0.03027</v>
      </c>
    </row>
    <row r="41" spans="1:104" ht="22.5">
      <c r="A41" s="171">
        <v>26</v>
      </c>
      <c r="B41" s="172" t="s">
        <v>147</v>
      </c>
      <c r="C41" s="173" t="s">
        <v>148</v>
      </c>
      <c r="D41" s="174" t="s">
        <v>121</v>
      </c>
      <c r="E41" s="175">
        <v>2</v>
      </c>
      <c r="F41" s="175">
        <v>0</v>
      </c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7">
        <v>1</v>
      </c>
      <c r="CB41" s="177">
        <v>1</v>
      </c>
      <c r="CZ41" s="146">
        <v>0.06587</v>
      </c>
    </row>
    <row r="42" spans="1:57" ht="12.75">
      <c r="A42" s="178"/>
      <c r="B42" s="179" t="s">
        <v>75</v>
      </c>
      <c r="C42" s="180" t="str">
        <f>CONCATENATE(B39," ",C39)</f>
        <v>64 Výplně otvorů</v>
      </c>
      <c r="D42" s="181"/>
      <c r="E42" s="182"/>
      <c r="F42" s="183"/>
      <c r="G42" s="184">
        <f>SUM(G39:G41)</f>
        <v>0</v>
      </c>
      <c r="O42" s="170">
        <v>4</v>
      </c>
      <c r="BA42" s="185">
        <f>SUM(BA39:BA41)</f>
        <v>0</v>
      </c>
      <c r="BB42" s="185">
        <f>SUM(BB39:BB41)</f>
        <v>0</v>
      </c>
      <c r="BC42" s="185">
        <f>SUM(BC39:BC41)</f>
        <v>0</v>
      </c>
      <c r="BD42" s="185">
        <f>SUM(BD39:BD41)</f>
        <v>0</v>
      </c>
      <c r="BE42" s="185">
        <f>SUM(BE39:BE41)</f>
        <v>0</v>
      </c>
    </row>
    <row r="43" spans="1:15" ht="12.75">
      <c r="A43" s="163" t="s">
        <v>72</v>
      </c>
      <c r="B43" s="164" t="s">
        <v>149</v>
      </c>
      <c r="C43" s="165" t="s">
        <v>150</v>
      </c>
      <c r="D43" s="166"/>
      <c r="E43" s="167"/>
      <c r="F43" s="167"/>
      <c r="G43" s="168"/>
      <c r="H43" s="169"/>
      <c r="I43" s="169"/>
      <c r="O43" s="170">
        <v>1</v>
      </c>
    </row>
    <row r="44" spans="1:104" ht="22.5">
      <c r="A44" s="171">
        <v>27</v>
      </c>
      <c r="B44" s="172" t="s">
        <v>151</v>
      </c>
      <c r="C44" s="173" t="s">
        <v>152</v>
      </c>
      <c r="D44" s="174" t="s">
        <v>95</v>
      </c>
      <c r="E44" s="175">
        <v>30.15</v>
      </c>
      <c r="F44" s="175">
        <v>0</v>
      </c>
      <c r="G44" s="176">
        <f>E44*F44</f>
        <v>0</v>
      </c>
      <c r="O44" s="170">
        <v>2</v>
      </c>
      <c r="AA44" s="146">
        <v>1</v>
      </c>
      <c r="AB44" s="146">
        <v>1</v>
      </c>
      <c r="AC44" s="146">
        <v>1</v>
      </c>
      <c r="AZ44" s="146">
        <v>1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7">
        <v>1</v>
      </c>
      <c r="CB44" s="177">
        <v>1</v>
      </c>
      <c r="CZ44" s="146">
        <v>0.00158</v>
      </c>
    </row>
    <row r="45" spans="1:57" ht="12.75">
      <c r="A45" s="178"/>
      <c r="B45" s="179" t="s">
        <v>75</v>
      </c>
      <c r="C45" s="180" t="str">
        <f>CONCATENATE(B43," ",C43)</f>
        <v>94 Lešení a stavební výtahy</v>
      </c>
      <c r="D45" s="181"/>
      <c r="E45" s="182"/>
      <c r="F45" s="183"/>
      <c r="G45" s="184">
        <f>SUM(G43:G44)</f>
        <v>0</v>
      </c>
      <c r="O45" s="170">
        <v>4</v>
      </c>
      <c r="BA45" s="185">
        <f>SUM(BA43:BA44)</f>
        <v>0</v>
      </c>
      <c r="BB45" s="185">
        <f>SUM(BB43:BB44)</f>
        <v>0</v>
      </c>
      <c r="BC45" s="185">
        <f>SUM(BC43:BC44)</f>
        <v>0</v>
      </c>
      <c r="BD45" s="185">
        <f>SUM(BD43:BD44)</f>
        <v>0</v>
      </c>
      <c r="BE45" s="185">
        <f>SUM(BE43:BE44)</f>
        <v>0</v>
      </c>
    </row>
    <row r="46" spans="1:15" ht="12.75">
      <c r="A46" s="163" t="s">
        <v>72</v>
      </c>
      <c r="B46" s="164" t="s">
        <v>153</v>
      </c>
      <c r="C46" s="165" t="s">
        <v>154</v>
      </c>
      <c r="D46" s="166"/>
      <c r="E46" s="167"/>
      <c r="F46" s="167"/>
      <c r="G46" s="168"/>
      <c r="H46" s="169"/>
      <c r="I46" s="169"/>
      <c r="O46" s="170">
        <v>1</v>
      </c>
    </row>
    <row r="47" spans="1:104" ht="12.75">
      <c r="A47" s="171">
        <v>28</v>
      </c>
      <c r="B47" s="172" t="s">
        <v>155</v>
      </c>
      <c r="C47" s="173" t="s">
        <v>156</v>
      </c>
      <c r="D47" s="174" t="s">
        <v>95</v>
      </c>
      <c r="E47" s="175">
        <v>40.7</v>
      </c>
      <c r="F47" s="175">
        <v>0</v>
      </c>
      <c r="G47" s="176">
        <f>E47*F47</f>
        <v>0</v>
      </c>
      <c r="O47" s="170">
        <v>2</v>
      </c>
      <c r="AA47" s="146">
        <v>1</v>
      </c>
      <c r="AB47" s="146">
        <v>1</v>
      </c>
      <c r="AC47" s="146">
        <v>1</v>
      </c>
      <c r="AZ47" s="146">
        <v>1</v>
      </c>
      <c r="BA47" s="146">
        <f>IF(AZ47=1,G47,0)</f>
        <v>0</v>
      </c>
      <c r="BB47" s="146">
        <f>IF(AZ47=2,G47,0)</f>
        <v>0</v>
      </c>
      <c r="BC47" s="146">
        <f>IF(AZ47=3,G47,0)</f>
        <v>0</v>
      </c>
      <c r="BD47" s="146">
        <f>IF(AZ47=4,G47,0)</f>
        <v>0</v>
      </c>
      <c r="BE47" s="146">
        <f>IF(AZ47=5,G47,0)</f>
        <v>0</v>
      </c>
      <c r="CA47" s="177">
        <v>1</v>
      </c>
      <c r="CB47" s="177">
        <v>1</v>
      </c>
      <c r="CZ47" s="146">
        <v>4E-05</v>
      </c>
    </row>
    <row r="48" spans="1:57" ht="12.75">
      <c r="A48" s="178"/>
      <c r="B48" s="179" t="s">
        <v>75</v>
      </c>
      <c r="C48" s="180" t="str">
        <f>CONCATENATE(B46," ",C46)</f>
        <v>95 Dokončovací konstrukce na pozemních stavbách</v>
      </c>
      <c r="D48" s="181"/>
      <c r="E48" s="182"/>
      <c r="F48" s="183"/>
      <c r="G48" s="184">
        <f>SUM(G46:G47)</f>
        <v>0</v>
      </c>
      <c r="O48" s="170">
        <v>4</v>
      </c>
      <c r="BA48" s="185">
        <f>SUM(BA46:BA47)</f>
        <v>0</v>
      </c>
      <c r="BB48" s="185">
        <f>SUM(BB46:BB47)</f>
        <v>0</v>
      </c>
      <c r="BC48" s="185">
        <f>SUM(BC46:BC47)</f>
        <v>0</v>
      </c>
      <c r="BD48" s="185">
        <f>SUM(BD46:BD47)</f>
        <v>0</v>
      </c>
      <c r="BE48" s="185">
        <f>SUM(BE46:BE47)</f>
        <v>0</v>
      </c>
    </row>
    <row r="49" spans="1:15" ht="12.75">
      <c r="A49" s="163" t="s">
        <v>72</v>
      </c>
      <c r="B49" s="164" t="s">
        <v>157</v>
      </c>
      <c r="C49" s="165" t="s">
        <v>158</v>
      </c>
      <c r="D49" s="166"/>
      <c r="E49" s="167"/>
      <c r="F49" s="167"/>
      <c r="G49" s="168"/>
      <c r="H49" s="169"/>
      <c r="I49" s="169"/>
      <c r="O49" s="170">
        <v>1</v>
      </c>
    </row>
    <row r="50" spans="1:104" ht="12.75">
      <c r="A50" s="171">
        <v>29</v>
      </c>
      <c r="B50" s="172" t="s">
        <v>159</v>
      </c>
      <c r="C50" s="173" t="s">
        <v>160</v>
      </c>
      <c r="D50" s="174" t="s">
        <v>95</v>
      </c>
      <c r="E50" s="175">
        <v>4.92</v>
      </c>
      <c r="F50" s="175">
        <v>0</v>
      </c>
      <c r="G50" s="176">
        <f aca="true" t="shared" si="6" ref="G50:G61">E50*F50</f>
        <v>0</v>
      </c>
      <c r="O50" s="170">
        <v>2</v>
      </c>
      <c r="AA50" s="146">
        <v>1</v>
      </c>
      <c r="AB50" s="146">
        <v>1</v>
      </c>
      <c r="AC50" s="146">
        <v>1</v>
      </c>
      <c r="AZ50" s="146">
        <v>1</v>
      </c>
      <c r="BA50" s="146">
        <f aca="true" t="shared" si="7" ref="BA50:BA61">IF(AZ50=1,G50,0)</f>
        <v>0</v>
      </c>
      <c r="BB50" s="146">
        <f aca="true" t="shared" si="8" ref="BB50:BB61">IF(AZ50=2,G50,0)</f>
        <v>0</v>
      </c>
      <c r="BC50" s="146">
        <f aca="true" t="shared" si="9" ref="BC50:BC61">IF(AZ50=3,G50,0)</f>
        <v>0</v>
      </c>
      <c r="BD50" s="146">
        <f aca="true" t="shared" si="10" ref="BD50:BD61">IF(AZ50=4,G50,0)</f>
        <v>0</v>
      </c>
      <c r="BE50" s="146">
        <f aca="true" t="shared" si="11" ref="BE50:BE61">IF(AZ50=5,G50,0)</f>
        <v>0</v>
      </c>
      <c r="CA50" s="177">
        <v>1</v>
      </c>
      <c r="CB50" s="177">
        <v>1</v>
      </c>
      <c r="CZ50" s="146">
        <v>0.00067</v>
      </c>
    </row>
    <row r="51" spans="1:104" ht="12.75">
      <c r="A51" s="171">
        <v>30</v>
      </c>
      <c r="B51" s="172" t="s">
        <v>161</v>
      </c>
      <c r="C51" s="173" t="s">
        <v>162</v>
      </c>
      <c r="D51" s="174" t="s">
        <v>95</v>
      </c>
      <c r="E51" s="175">
        <v>14.39</v>
      </c>
      <c r="F51" s="175">
        <v>0</v>
      </c>
      <c r="G51" s="176">
        <f t="shared" si="6"/>
        <v>0</v>
      </c>
      <c r="O51" s="170">
        <v>2</v>
      </c>
      <c r="AA51" s="146">
        <v>1</v>
      </c>
      <c r="AB51" s="146">
        <v>1</v>
      </c>
      <c r="AC51" s="146">
        <v>1</v>
      </c>
      <c r="AZ51" s="146">
        <v>1</v>
      </c>
      <c r="BA51" s="146">
        <f t="shared" si="7"/>
        <v>0</v>
      </c>
      <c r="BB51" s="146">
        <f t="shared" si="8"/>
        <v>0</v>
      </c>
      <c r="BC51" s="146">
        <f t="shared" si="9"/>
        <v>0</v>
      </c>
      <c r="BD51" s="146">
        <f t="shared" si="10"/>
        <v>0</v>
      </c>
      <c r="BE51" s="146">
        <f t="shared" si="11"/>
        <v>0</v>
      </c>
      <c r="CA51" s="177">
        <v>1</v>
      </c>
      <c r="CB51" s="177">
        <v>1</v>
      </c>
      <c r="CZ51" s="146">
        <v>0.00067</v>
      </c>
    </row>
    <row r="52" spans="1:104" ht="12.75">
      <c r="A52" s="171">
        <v>31</v>
      </c>
      <c r="B52" s="172" t="s">
        <v>163</v>
      </c>
      <c r="C52" s="173" t="s">
        <v>164</v>
      </c>
      <c r="D52" s="174" t="s">
        <v>95</v>
      </c>
      <c r="E52" s="175">
        <v>2.94</v>
      </c>
      <c r="F52" s="175">
        <v>0</v>
      </c>
      <c r="G52" s="176">
        <f t="shared" si="6"/>
        <v>0</v>
      </c>
      <c r="O52" s="170">
        <v>2</v>
      </c>
      <c r="AA52" s="146">
        <v>1</v>
      </c>
      <c r="AB52" s="146">
        <v>1</v>
      </c>
      <c r="AC52" s="146">
        <v>1</v>
      </c>
      <c r="AZ52" s="146">
        <v>1</v>
      </c>
      <c r="BA52" s="146">
        <f t="shared" si="7"/>
        <v>0</v>
      </c>
      <c r="BB52" s="146">
        <f t="shared" si="8"/>
        <v>0</v>
      </c>
      <c r="BC52" s="146">
        <f t="shared" si="9"/>
        <v>0</v>
      </c>
      <c r="BD52" s="146">
        <f t="shared" si="10"/>
        <v>0</v>
      </c>
      <c r="BE52" s="146">
        <f t="shared" si="11"/>
        <v>0</v>
      </c>
      <c r="CA52" s="177">
        <v>1</v>
      </c>
      <c r="CB52" s="177">
        <v>1</v>
      </c>
      <c r="CZ52" s="146">
        <v>0.00067</v>
      </c>
    </row>
    <row r="53" spans="1:104" ht="12.75">
      <c r="A53" s="171">
        <v>32</v>
      </c>
      <c r="B53" s="172" t="s">
        <v>165</v>
      </c>
      <c r="C53" s="173" t="s">
        <v>166</v>
      </c>
      <c r="D53" s="174" t="s">
        <v>87</v>
      </c>
      <c r="E53" s="175">
        <v>2.97</v>
      </c>
      <c r="F53" s="175">
        <v>0</v>
      </c>
      <c r="G53" s="176">
        <f t="shared" si="6"/>
        <v>0</v>
      </c>
      <c r="O53" s="170">
        <v>2</v>
      </c>
      <c r="AA53" s="146">
        <v>1</v>
      </c>
      <c r="AB53" s="146">
        <v>1</v>
      </c>
      <c r="AC53" s="146">
        <v>1</v>
      </c>
      <c r="AZ53" s="146">
        <v>1</v>
      </c>
      <c r="BA53" s="146">
        <f t="shared" si="7"/>
        <v>0</v>
      </c>
      <c r="BB53" s="146">
        <f t="shared" si="8"/>
        <v>0</v>
      </c>
      <c r="BC53" s="146">
        <f t="shared" si="9"/>
        <v>0</v>
      </c>
      <c r="BD53" s="146">
        <f t="shared" si="10"/>
        <v>0</v>
      </c>
      <c r="BE53" s="146">
        <f t="shared" si="11"/>
        <v>0</v>
      </c>
      <c r="CA53" s="177">
        <v>1</v>
      </c>
      <c r="CB53" s="177">
        <v>1</v>
      </c>
      <c r="CZ53" s="146">
        <v>0</v>
      </c>
    </row>
    <row r="54" spans="1:104" ht="12.75">
      <c r="A54" s="171">
        <v>33</v>
      </c>
      <c r="B54" s="172" t="s">
        <v>167</v>
      </c>
      <c r="C54" s="173" t="s">
        <v>168</v>
      </c>
      <c r="D54" s="174" t="s">
        <v>95</v>
      </c>
      <c r="E54" s="175">
        <v>40.7</v>
      </c>
      <c r="F54" s="175">
        <v>0</v>
      </c>
      <c r="G54" s="176">
        <f t="shared" si="6"/>
        <v>0</v>
      </c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 t="shared" si="7"/>
        <v>0</v>
      </c>
      <c r="BB54" s="146">
        <f t="shared" si="8"/>
        <v>0</v>
      </c>
      <c r="BC54" s="146">
        <f t="shared" si="9"/>
        <v>0</v>
      </c>
      <c r="BD54" s="146">
        <f t="shared" si="10"/>
        <v>0</v>
      </c>
      <c r="BE54" s="146">
        <f t="shared" si="11"/>
        <v>0</v>
      </c>
      <c r="CA54" s="177">
        <v>1</v>
      </c>
      <c r="CB54" s="177">
        <v>1</v>
      </c>
      <c r="CZ54" s="146">
        <v>0</v>
      </c>
    </row>
    <row r="55" spans="1:104" ht="12.75">
      <c r="A55" s="171">
        <v>34</v>
      </c>
      <c r="B55" s="172" t="s">
        <v>169</v>
      </c>
      <c r="C55" s="173" t="s">
        <v>170</v>
      </c>
      <c r="D55" s="174" t="s">
        <v>87</v>
      </c>
      <c r="E55" s="175">
        <v>1.78</v>
      </c>
      <c r="F55" s="175">
        <v>0</v>
      </c>
      <c r="G55" s="176">
        <f t="shared" si="6"/>
        <v>0</v>
      </c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 t="shared" si="7"/>
        <v>0</v>
      </c>
      <c r="BB55" s="146">
        <f t="shared" si="8"/>
        <v>0</v>
      </c>
      <c r="BC55" s="146">
        <f t="shared" si="9"/>
        <v>0</v>
      </c>
      <c r="BD55" s="146">
        <f t="shared" si="10"/>
        <v>0</v>
      </c>
      <c r="BE55" s="146">
        <f t="shared" si="11"/>
        <v>0</v>
      </c>
      <c r="CA55" s="177">
        <v>1</v>
      </c>
      <c r="CB55" s="177">
        <v>1</v>
      </c>
      <c r="CZ55" s="146">
        <v>0</v>
      </c>
    </row>
    <row r="56" spans="1:104" ht="12.75">
      <c r="A56" s="171">
        <v>35</v>
      </c>
      <c r="B56" s="172" t="s">
        <v>171</v>
      </c>
      <c r="C56" s="173" t="s">
        <v>172</v>
      </c>
      <c r="D56" s="174" t="s">
        <v>95</v>
      </c>
      <c r="E56" s="175">
        <v>2.82</v>
      </c>
      <c r="F56" s="175">
        <v>0</v>
      </c>
      <c r="G56" s="176">
        <f t="shared" si="6"/>
        <v>0</v>
      </c>
      <c r="O56" s="170">
        <v>2</v>
      </c>
      <c r="AA56" s="146">
        <v>1</v>
      </c>
      <c r="AB56" s="146">
        <v>1</v>
      </c>
      <c r="AC56" s="146">
        <v>1</v>
      </c>
      <c r="AZ56" s="146">
        <v>1</v>
      </c>
      <c r="BA56" s="146">
        <f t="shared" si="7"/>
        <v>0</v>
      </c>
      <c r="BB56" s="146">
        <f t="shared" si="8"/>
        <v>0</v>
      </c>
      <c r="BC56" s="146">
        <f t="shared" si="9"/>
        <v>0</v>
      </c>
      <c r="BD56" s="146">
        <f t="shared" si="10"/>
        <v>0</v>
      </c>
      <c r="BE56" s="146">
        <f t="shared" si="11"/>
        <v>0</v>
      </c>
      <c r="CA56" s="177">
        <v>1</v>
      </c>
      <c r="CB56" s="177">
        <v>1</v>
      </c>
      <c r="CZ56" s="146">
        <v>0</v>
      </c>
    </row>
    <row r="57" spans="1:104" ht="12.75">
      <c r="A57" s="171">
        <v>36</v>
      </c>
      <c r="B57" s="172" t="s">
        <v>173</v>
      </c>
      <c r="C57" s="173" t="s">
        <v>174</v>
      </c>
      <c r="D57" s="174" t="s">
        <v>121</v>
      </c>
      <c r="E57" s="175">
        <v>4</v>
      </c>
      <c r="F57" s="175">
        <v>0</v>
      </c>
      <c r="G57" s="176">
        <f t="shared" si="6"/>
        <v>0</v>
      </c>
      <c r="O57" s="170">
        <v>2</v>
      </c>
      <c r="AA57" s="146">
        <v>1</v>
      </c>
      <c r="AB57" s="146">
        <v>1</v>
      </c>
      <c r="AC57" s="146">
        <v>1</v>
      </c>
      <c r="AZ57" s="146">
        <v>1</v>
      </c>
      <c r="BA57" s="146">
        <f t="shared" si="7"/>
        <v>0</v>
      </c>
      <c r="BB57" s="146">
        <f t="shared" si="8"/>
        <v>0</v>
      </c>
      <c r="BC57" s="146">
        <f t="shared" si="9"/>
        <v>0</v>
      </c>
      <c r="BD57" s="146">
        <f t="shared" si="10"/>
        <v>0</v>
      </c>
      <c r="BE57" s="146">
        <f t="shared" si="11"/>
        <v>0</v>
      </c>
      <c r="CA57" s="177">
        <v>1</v>
      </c>
      <c r="CB57" s="177">
        <v>1</v>
      </c>
      <c r="CZ57" s="146">
        <v>0</v>
      </c>
    </row>
    <row r="58" spans="1:104" ht="12.75">
      <c r="A58" s="171">
        <v>37</v>
      </c>
      <c r="B58" s="172" t="s">
        <v>175</v>
      </c>
      <c r="C58" s="173" t="s">
        <v>176</v>
      </c>
      <c r="D58" s="174" t="s">
        <v>95</v>
      </c>
      <c r="E58" s="175">
        <v>1.58</v>
      </c>
      <c r="F58" s="175">
        <v>0</v>
      </c>
      <c r="G58" s="176">
        <f t="shared" si="6"/>
        <v>0</v>
      </c>
      <c r="O58" s="170">
        <v>2</v>
      </c>
      <c r="AA58" s="146">
        <v>1</v>
      </c>
      <c r="AB58" s="146">
        <v>1</v>
      </c>
      <c r="AC58" s="146">
        <v>1</v>
      </c>
      <c r="AZ58" s="146">
        <v>1</v>
      </c>
      <c r="BA58" s="146">
        <f t="shared" si="7"/>
        <v>0</v>
      </c>
      <c r="BB58" s="146">
        <f t="shared" si="8"/>
        <v>0</v>
      </c>
      <c r="BC58" s="146">
        <f t="shared" si="9"/>
        <v>0</v>
      </c>
      <c r="BD58" s="146">
        <f t="shared" si="10"/>
        <v>0</v>
      </c>
      <c r="BE58" s="146">
        <f t="shared" si="11"/>
        <v>0</v>
      </c>
      <c r="CA58" s="177">
        <v>1</v>
      </c>
      <c r="CB58" s="177">
        <v>1</v>
      </c>
      <c r="CZ58" s="146">
        <v>0.00117</v>
      </c>
    </row>
    <row r="59" spans="1:104" ht="12.75">
      <c r="A59" s="171">
        <v>38</v>
      </c>
      <c r="B59" s="172" t="s">
        <v>177</v>
      </c>
      <c r="C59" s="173" t="s">
        <v>178</v>
      </c>
      <c r="D59" s="174" t="s">
        <v>87</v>
      </c>
      <c r="E59" s="175">
        <v>0.95</v>
      </c>
      <c r="F59" s="175">
        <v>0</v>
      </c>
      <c r="G59" s="176">
        <f t="shared" si="6"/>
        <v>0</v>
      </c>
      <c r="O59" s="170">
        <v>2</v>
      </c>
      <c r="AA59" s="146">
        <v>1</v>
      </c>
      <c r="AB59" s="146">
        <v>1</v>
      </c>
      <c r="AC59" s="146">
        <v>1</v>
      </c>
      <c r="AZ59" s="146">
        <v>1</v>
      </c>
      <c r="BA59" s="146">
        <f t="shared" si="7"/>
        <v>0</v>
      </c>
      <c r="BB59" s="146">
        <f t="shared" si="8"/>
        <v>0</v>
      </c>
      <c r="BC59" s="146">
        <f t="shared" si="9"/>
        <v>0</v>
      </c>
      <c r="BD59" s="146">
        <f t="shared" si="10"/>
        <v>0</v>
      </c>
      <c r="BE59" s="146">
        <f t="shared" si="11"/>
        <v>0</v>
      </c>
      <c r="CA59" s="177">
        <v>1</v>
      </c>
      <c r="CB59" s="177">
        <v>1</v>
      </c>
      <c r="CZ59" s="146">
        <v>0.00182</v>
      </c>
    </row>
    <row r="60" spans="1:104" ht="12.75">
      <c r="A60" s="171">
        <v>39</v>
      </c>
      <c r="B60" s="172" t="s">
        <v>179</v>
      </c>
      <c r="C60" s="173" t="s">
        <v>180</v>
      </c>
      <c r="D60" s="174" t="s">
        <v>106</v>
      </c>
      <c r="E60" s="175">
        <v>5.2</v>
      </c>
      <c r="F60" s="175">
        <v>0</v>
      </c>
      <c r="G60" s="176">
        <f t="shared" si="6"/>
        <v>0</v>
      </c>
      <c r="O60" s="170">
        <v>2</v>
      </c>
      <c r="AA60" s="146">
        <v>1</v>
      </c>
      <c r="AB60" s="146">
        <v>1</v>
      </c>
      <c r="AC60" s="146">
        <v>1</v>
      </c>
      <c r="AZ60" s="146">
        <v>1</v>
      </c>
      <c r="BA60" s="146">
        <f t="shared" si="7"/>
        <v>0</v>
      </c>
      <c r="BB60" s="146">
        <f t="shared" si="8"/>
        <v>0</v>
      </c>
      <c r="BC60" s="146">
        <f t="shared" si="9"/>
        <v>0</v>
      </c>
      <c r="BD60" s="146">
        <f t="shared" si="10"/>
        <v>0</v>
      </c>
      <c r="BE60" s="146">
        <f t="shared" si="11"/>
        <v>0</v>
      </c>
      <c r="CA60" s="177">
        <v>1</v>
      </c>
      <c r="CB60" s="177">
        <v>1</v>
      </c>
      <c r="CZ60" s="146">
        <v>0</v>
      </c>
    </row>
    <row r="61" spans="1:104" ht="12.75">
      <c r="A61" s="171">
        <v>40</v>
      </c>
      <c r="B61" s="172" t="s">
        <v>181</v>
      </c>
      <c r="C61" s="173" t="s">
        <v>182</v>
      </c>
      <c r="D61" s="174" t="s">
        <v>95</v>
      </c>
      <c r="E61" s="175">
        <v>55.07</v>
      </c>
      <c r="F61" s="175">
        <v>0</v>
      </c>
      <c r="G61" s="176">
        <f t="shared" si="6"/>
        <v>0</v>
      </c>
      <c r="O61" s="170">
        <v>2</v>
      </c>
      <c r="AA61" s="146">
        <v>1</v>
      </c>
      <c r="AB61" s="146">
        <v>1</v>
      </c>
      <c r="AC61" s="146">
        <v>1</v>
      </c>
      <c r="AZ61" s="146">
        <v>1</v>
      </c>
      <c r="BA61" s="146">
        <f t="shared" si="7"/>
        <v>0</v>
      </c>
      <c r="BB61" s="146">
        <f t="shared" si="8"/>
        <v>0</v>
      </c>
      <c r="BC61" s="146">
        <f t="shared" si="9"/>
        <v>0</v>
      </c>
      <c r="BD61" s="146">
        <f t="shared" si="10"/>
        <v>0</v>
      </c>
      <c r="BE61" s="146">
        <f t="shared" si="11"/>
        <v>0</v>
      </c>
      <c r="CA61" s="177">
        <v>1</v>
      </c>
      <c r="CB61" s="177">
        <v>1</v>
      </c>
      <c r="CZ61" s="146">
        <v>0</v>
      </c>
    </row>
    <row r="62" spans="1:57" ht="12.75">
      <c r="A62" s="178"/>
      <c r="B62" s="179" t="s">
        <v>75</v>
      </c>
      <c r="C62" s="180" t="str">
        <f>CONCATENATE(B49," ",C49)</f>
        <v>96 Bourání konstrukcí</v>
      </c>
      <c r="D62" s="181"/>
      <c r="E62" s="182"/>
      <c r="F62" s="183"/>
      <c r="G62" s="184">
        <f>SUM(G49:G61)</f>
        <v>0</v>
      </c>
      <c r="O62" s="170">
        <v>4</v>
      </c>
      <c r="BA62" s="185">
        <f>SUM(BA49:BA61)</f>
        <v>0</v>
      </c>
      <c r="BB62" s="185">
        <f>SUM(BB49:BB61)</f>
        <v>0</v>
      </c>
      <c r="BC62" s="185">
        <f>SUM(BC49:BC61)</f>
        <v>0</v>
      </c>
      <c r="BD62" s="185">
        <f>SUM(BD49:BD61)</f>
        <v>0</v>
      </c>
      <c r="BE62" s="185">
        <f>SUM(BE49:BE61)</f>
        <v>0</v>
      </c>
    </row>
    <row r="63" spans="1:15" ht="12.75">
      <c r="A63" s="163" t="s">
        <v>72</v>
      </c>
      <c r="B63" s="164" t="s">
        <v>183</v>
      </c>
      <c r="C63" s="165" t="s">
        <v>184</v>
      </c>
      <c r="D63" s="166"/>
      <c r="E63" s="167"/>
      <c r="F63" s="167"/>
      <c r="G63" s="168"/>
      <c r="H63" s="169"/>
      <c r="I63" s="169"/>
      <c r="O63" s="170">
        <v>1</v>
      </c>
    </row>
    <row r="64" spans="1:104" ht="12.75">
      <c r="A64" s="171">
        <v>41</v>
      </c>
      <c r="B64" s="172" t="s">
        <v>185</v>
      </c>
      <c r="C64" s="173" t="s">
        <v>186</v>
      </c>
      <c r="D64" s="174" t="s">
        <v>90</v>
      </c>
      <c r="E64" s="175">
        <v>8.83442069</v>
      </c>
      <c r="F64" s="175">
        <v>0</v>
      </c>
      <c r="G64" s="176">
        <f>E64*F64</f>
        <v>0</v>
      </c>
      <c r="O64" s="170">
        <v>2</v>
      </c>
      <c r="AA64" s="146">
        <v>7</v>
      </c>
      <c r="AB64" s="146">
        <v>1</v>
      </c>
      <c r="AC64" s="146">
        <v>2</v>
      </c>
      <c r="AZ64" s="146">
        <v>1</v>
      </c>
      <c r="BA64" s="146">
        <f>IF(AZ64=1,G64,0)</f>
        <v>0</v>
      </c>
      <c r="BB64" s="146">
        <f>IF(AZ64=2,G64,0)</f>
        <v>0</v>
      </c>
      <c r="BC64" s="146">
        <f>IF(AZ64=3,G64,0)</f>
        <v>0</v>
      </c>
      <c r="BD64" s="146">
        <f>IF(AZ64=4,G64,0)</f>
        <v>0</v>
      </c>
      <c r="BE64" s="146">
        <f>IF(AZ64=5,G64,0)</f>
        <v>0</v>
      </c>
      <c r="CA64" s="177">
        <v>7</v>
      </c>
      <c r="CB64" s="177">
        <v>1</v>
      </c>
      <c r="CZ64" s="146">
        <v>0</v>
      </c>
    </row>
    <row r="65" spans="1:57" ht="12.75">
      <c r="A65" s="178"/>
      <c r="B65" s="179" t="s">
        <v>75</v>
      </c>
      <c r="C65" s="180" t="str">
        <f>CONCATENATE(B63," ",C63)</f>
        <v>99 Staveništní přesun hmot</v>
      </c>
      <c r="D65" s="181"/>
      <c r="E65" s="182"/>
      <c r="F65" s="183"/>
      <c r="G65" s="184">
        <f>SUM(G63:G64)</f>
        <v>0</v>
      </c>
      <c r="O65" s="170">
        <v>4</v>
      </c>
      <c r="BA65" s="185">
        <f>SUM(BA63:BA64)</f>
        <v>0</v>
      </c>
      <c r="BB65" s="185">
        <f>SUM(BB63:BB64)</f>
        <v>0</v>
      </c>
      <c r="BC65" s="185">
        <f>SUM(BC63:BC64)</f>
        <v>0</v>
      </c>
      <c r="BD65" s="185">
        <f>SUM(BD63:BD64)</f>
        <v>0</v>
      </c>
      <c r="BE65" s="185">
        <f>SUM(BE63:BE64)</f>
        <v>0</v>
      </c>
    </row>
    <row r="66" spans="1:15" ht="12.75">
      <c r="A66" s="163" t="s">
        <v>72</v>
      </c>
      <c r="B66" s="164" t="s">
        <v>187</v>
      </c>
      <c r="C66" s="165" t="s">
        <v>188</v>
      </c>
      <c r="D66" s="166"/>
      <c r="E66" s="167"/>
      <c r="F66" s="167"/>
      <c r="G66" s="168"/>
      <c r="H66" s="169"/>
      <c r="I66" s="169"/>
      <c r="O66" s="170">
        <v>1</v>
      </c>
    </row>
    <row r="67" spans="1:104" ht="22.5">
      <c r="A67" s="171">
        <v>42</v>
      </c>
      <c r="B67" s="172" t="s">
        <v>189</v>
      </c>
      <c r="C67" s="173" t="s">
        <v>190</v>
      </c>
      <c r="D67" s="174" t="s">
        <v>95</v>
      </c>
      <c r="E67" s="175">
        <v>13.7</v>
      </c>
      <c r="F67" s="175">
        <v>0</v>
      </c>
      <c r="G67" s="176">
        <f>E67*F67</f>
        <v>0</v>
      </c>
      <c r="O67" s="170">
        <v>2</v>
      </c>
      <c r="AA67" s="146">
        <v>1</v>
      </c>
      <c r="AB67" s="146">
        <v>7</v>
      </c>
      <c r="AC67" s="146">
        <v>7</v>
      </c>
      <c r="AZ67" s="146">
        <v>2</v>
      </c>
      <c r="BA67" s="146">
        <f>IF(AZ67=1,G67,0)</f>
        <v>0</v>
      </c>
      <c r="BB67" s="146">
        <f>IF(AZ67=2,G67,0)</f>
        <v>0</v>
      </c>
      <c r="BC67" s="146">
        <f>IF(AZ67=3,G67,0)</f>
        <v>0</v>
      </c>
      <c r="BD67" s="146">
        <f>IF(AZ67=4,G67,0)</f>
        <v>0</v>
      </c>
      <c r="BE67" s="146">
        <f>IF(AZ67=5,G67,0)</f>
        <v>0</v>
      </c>
      <c r="CA67" s="177">
        <v>1</v>
      </c>
      <c r="CB67" s="177">
        <v>7</v>
      </c>
      <c r="CZ67" s="146">
        <v>0.0003</v>
      </c>
    </row>
    <row r="68" spans="1:104" ht="12.75">
      <c r="A68" s="171">
        <v>43</v>
      </c>
      <c r="B68" s="172" t="s">
        <v>191</v>
      </c>
      <c r="C68" s="173" t="s">
        <v>192</v>
      </c>
      <c r="D68" s="174" t="s">
        <v>95</v>
      </c>
      <c r="E68" s="175">
        <v>4.25</v>
      </c>
      <c r="F68" s="175">
        <v>0</v>
      </c>
      <c r="G68" s="176">
        <f>E68*F68</f>
        <v>0</v>
      </c>
      <c r="O68" s="170">
        <v>2</v>
      </c>
      <c r="AA68" s="146">
        <v>1</v>
      </c>
      <c r="AB68" s="146">
        <v>7</v>
      </c>
      <c r="AC68" s="146">
        <v>7</v>
      </c>
      <c r="AZ68" s="146">
        <v>2</v>
      </c>
      <c r="BA68" s="146">
        <f>IF(AZ68=1,G68,0)</f>
        <v>0</v>
      </c>
      <c r="BB68" s="146">
        <f>IF(AZ68=2,G68,0)</f>
        <v>0</v>
      </c>
      <c r="BC68" s="146">
        <f>IF(AZ68=3,G68,0)</f>
        <v>0</v>
      </c>
      <c r="BD68" s="146">
        <f>IF(AZ68=4,G68,0)</f>
        <v>0</v>
      </c>
      <c r="BE68" s="146">
        <f>IF(AZ68=5,G68,0)</f>
        <v>0</v>
      </c>
      <c r="CA68" s="177">
        <v>1</v>
      </c>
      <c r="CB68" s="177">
        <v>7</v>
      </c>
      <c r="CZ68" s="146">
        <v>0.00358</v>
      </c>
    </row>
    <row r="69" spans="1:104" ht="12.75">
      <c r="A69" s="171">
        <v>44</v>
      </c>
      <c r="B69" s="172" t="s">
        <v>193</v>
      </c>
      <c r="C69" s="173" t="s">
        <v>194</v>
      </c>
      <c r="D69" s="174" t="s">
        <v>61</v>
      </c>
      <c r="E69" s="175"/>
      <c r="F69" s="175">
        <v>0</v>
      </c>
      <c r="G69" s="176">
        <f>E69*F69</f>
        <v>0</v>
      </c>
      <c r="O69" s="170">
        <v>2</v>
      </c>
      <c r="AA69" s="146">
        <v>7</v>
      </c>
      <c r="AB69" s="146">
        <v>1002</v>
      </c>
      <c r="AC69" s="146">
        <v>5</v>
      </c>
      <c r="AZ69" s="146">
        <v>2</v>
      </c>
      <c r="BA69" s="146">
        <f>IF(AZ69=1,G69,0)</f>
        <v>0</v>
      </c>
      <c r="BB69" s="146">
        <f>IF(AZ69=2,G69,0)</f>
        <v>0</v>
      </c>
      <c r="BC69" s="146">
        <f>IF(AZ69=3,G69,0)</f>
        <v>0</v>
      </c>
      <c r="BD69" s="146">
        <f>IF(AZ69=4,G69,0)</f>
        <v>0</v>
      </c>
      <c r="BE69" s="146">
        <f>IF(AZ69=5,G69,0)</f>
        <v>0</v>
      </c>
      <c r="CA69" s="177">
        <v>7</v>
      </c>
      <c r="CB69" s="177">
        <v>1002</v>
      </c>
      <c r="CZ69" s="146">
        <v>0</v>
      </c>
    </row>
    <row r="70" spans="1:57" ht="12.75">
      <c r="A70" s="178"/>
      <c r="B70" s="179" t="s">
        <v>75</v>
      </c>
      <c r="C70" s="180" t="str">
        <f>CONCATENATE(B66," ",C66)</f>
        <v>711 Izolace proti vodě</v>
      </c>
      <c r="D70" s="181"/>
      <c r="E70" s="182"/>
      <c r="F70" s="183"/>
      <c r="G70" s="184">
        <f>SUM(G66:G69)</f>
        <v>0</v>
      </c>
      <c r="O70" s="170">
        <v>4</v>
      </c>
      <c r="BA70" s="185">
        <f>SUM(BA66:BA69)</f>
        <v>0</v>
      </c>
      <c r="BB70" s="185">
        <f>SUM(BB66:BB69)</f>
        <v>0</v>
      </c>
      <c r="BC70" s="185">
        <f>SUM(BC66:BC69)</f>
        <v>0</v>
      </c>
      <c r="BD70" s="185">
        <f>SUM(BD66:BD69)</f>
        <v>0</v>
      </c>
      <c r="BE70" s="185">
        <f>SUM(BE66:BE69)</f>
        <v>0</v>
      </c>
    </row>
    <row r="71" spans="1:15" ht="12.75">
      <c r="A71" s="163" t="s">
        <v>72</v>
      </c>
      <c r="B71" s="164" t="s">
        <v>195</v>
      </c>
      <c r="C71" s="165" t="s">
        <v>196</v>
      </c>
      <c r="D71" s="166"/>
      <c r="E71" s="167"/>
      <c r="F71" s="167"/>
      <c r="G71" s="168"/>
      <c r="H71" s="169"/>
      <c r="I71" s="169"/>
      <c r="O71" s="170">
        <v>1</v>
      </c>
    </row>
    <row r="72" spans="1:104" ht="12.75">
      <c r="A72" s="171">
        <v>45</v>
      </c>
      <c r="B72" s="172" t="s">
        <v>195</v>
      </c>
      <c r="C72" s="173" t="s">
        <v>197</v>
      </c>
      <c r="D72" s="174" t="s">
        <v>198</v>
      </c>
      <c r="E72" s="175">
        <v>1</v>
      </c>
      <c r="F72" s="175">
        <v>0</v>
      </c>
      <c r="G72" s="176">
        <f>E72*F72</f>
        <v>0</v>
      </c>
      <c r="O72" s="170">
        <v>2</v>
      </c>
      <c r="AA72" s="146">
        <v>12</v>
      </c>
      <c r="AB72" s="146">
        <v>0</v>
      </c>
      <c r="AC72" s="146">
        <v>77</v>
      </c>
      <c r="AZ72" s="146">
        <v>2</v>
      </c>
      <c r="BA72" s="146">
        <f>IF(AZ72=1,G72,0)</f>
        <v>0</v>
      </c>
      <c r="BB72" s="146">
        <f>IF(AZ72=2,G72,0)</f>
        <v>0</v>
      </c>
      <c r="BC72" s="146">
        <f>IF(AZ72=3,G72,0)</f>
        <v>0</v>
      </c>
      <c r="BD72" s="146">
        <f>IF(AZ72=4,G72,0)</f>
        <v>0</v>
      </c>
      <c r="BE72" s="146">
        <f>IF(AZ72=5,G72,0)</f>
        <v>0</v>
      </c>
      <c r="CA72" s="177">
        <v>12</v>
      </c>
      <c r="CB72" s="177">
        <v>0</v>
      </c>
      <c r="CZ72" s="146">
        <v>0</v>
      </c>
    </row>
    <row r="73" spans="1:57" ht="12.75">
      <c r="A73" s="178"/>
      <c r="B73" s="179" t="s">
        <v>75</v>
      </c>
      <c r="C73" s="180" t="str">
        <f>CONCATENATE(B71," ",C71)</f>
        <v>720 Zdravotechnická instalace</v>
      </c>
      <c r="D73" s="181"/>
      <c r="E73" s="182"/>
      <c r="F73" s="183"/>
      <c r="G73" s="184">
        <f>SUM(G71:G72)</f>
        <v>0</v>
      </c>
      <c r="O73" s="170">
        <v>4</v>
      </c>
      <c r="BA73" s="185">
        <f>SUM(BA71:BA72)</f>
        <v>0</v>
      </c>
      <c r="BB73" s="185">
        <f>SUM(BB71:BB72)</f>
        <v>0</v>
      </c>
      <c r="BC73" s="185">
        <f>SUM(BC71:BC72)</f>
        <v>0</v>
      </c>
      <c r="BD73" s="185">
        <f>SUM(BD71:BD72)</f>
        <v>0</v>
      </c>
      <c r="BE73" s="185">
        <f>SUM(BE71:BE72)</f>
        <v>0</v>
      </c>
    </row>
    <row r="74" spans="1:15" ht="12.75">
      <c r="A74" s="163" t="s">
        <v>72</v>
      </c>
      <c r="B74" s="164" t="s">
        <v>199</v>
      </c>
      <c r="C74" s="165" t="s">
        <v>200</v>
      </c>
      <c r="D74" s="166"/>
      <c r="E74" s="167"/>
      <c r="F74" s="167"/>
      <c r="G74" s="168"/>
      <c r="H74" s="169"/>
      <c r="I74" s="169"/>
      <c r="O74" s="170">
        <v>1</v>
      </c>
    </row>
    <row r="75" spans="1:104" ht="12.75">
      <c r="A75" s="171">
        <v>46</v>
      </c>
      <c r="B75" s="172" t="s">
        <v>199</v>
      </c>
      <c r="C75" s="173" t="s">
        <v>201</v>
      </c>
      <c r="D75" s="174" t="s">
        <v>198</v>
      </c>
      <c r="E75" s="175">
        <v>1</v>
      </c>
      <c r="F75" s="175">
        <v>0</v>
      </c>
      <c r="G75" s="176">
        <f>E75*F75</f>
        <v>0</v>
      </c>
      <c r="O75" s="170">
        <v>2</v>
      </c>
      <c r="AA75" s="146">
        <v>12</v>
      </c>
      <c r="AB75" s="146">
        <v>0</v>
      </c>
      <c r="AC75" s="146">
        <v>78</v>
      </c>
      <c r="AZ75" s="146">
        <v>2</v>
      </c>
      <c r="BA75" s="146">
        <f>IF(AZ75=1,G75,0)</f>
        <v>0</v>
      </c>
      <c r="BB75" s="146">
        <f>IF(AZ75=2,G75,0)</f>
        <v>0</v>
      </c>
      <c r="BC75" s="146">
        <f>IF(AZ75=3,G75,0)</f>
        <v>0</v>
      </c>
      <c r="BD75" s="146">
        <f>IF(AZ75=4,G75,0)</f>
        <v>0</v>
      </c>
      <c r="BE75" s="146">
        <f>IF(AZ75=5,G75,0)</f>
        <v>0</v>
      </c>
      <c r="CA75" s="177">
        <v>12</v>
      </c>
      <c r="CB75" s="177">
        <v>0</v>
      </c>
      <c r="CZ75" s="146">
        <v>0</v>
      </c>
    </row>
    <row r="76" spans="1:57" ht="12.75">
      <c r="A76" s="178"/>
      <c r="B76" s="179" t="s">
        <v>75</v>
      </c>
      <c r="C76" s="180" t="str">
        <f>CONCATENATE(B74," ",C74)</f>
        <v>730 Ústřední vytápění</v>
      </c>
      <c r="D76" s="181"/>
      <c r="E76" s="182"/>
      <c r="F76" s="183"/>
      <c r="G76" s="184">
        <f>SUM(G74:G75)</f>
        <v>0</v>
      </c>
      <c r="O76" s="170">
        <v>4</v>
      </c>
      <c r="BA76" s="185">
        <f>SUM(BA74:BA75)</f>
        <v>0</v>
      </c>
      <c r="BB76" s="185">
        <f>SUM(BB74:BB75)</f>
        <v>0</v>
      </c>
      <c r="BC76" s="185">
        <f>SUM(BC74:BC75)</f>
        <v>0</v>
      </c>
      <c r="BD76" s="185">
        <f>SUM(BD74:BD75)</f>
        <v>0</v>
      </c>
      <c r="BE76" s="185">
        <f>SUM(BE74:BE75)</f>
        <v>0</v>
      </c>
    </row>
    <row r="77" spans="1:15" ht="12.75">
      <c r="A77" s="163" t="s">
        <v>72</v>
      </c>
      <c r="B77" s="164" t="s">
        <v>202</v>
      </c>
      <c r="C77" s="165" t="s">
        <v>203</v>
      </c>
      <c r="D77" s="166"/>
      <c r="E77" s="167"/>
      <c r="F77" s="167"/>
      <c r="G77" s="168"/>
      <c r="H77" s="169"/>
      <c r="I77" s="169"/>
      <c r="O77" s="170">
        <v>1</v>
      </c>
    </row>
    <row r="78" spans="1:104" ht="12.75">
      <c r="A78" s="171">
        <v>47</v>
      </c>
      <c r="B78" s="172" t="s">
        <v>204</v>
      </c>
      <c r="C78" s="173" t="s">
        <v>205</v>
      </c>
      <c r="D78" s="174" t="s">
        <v>121</v>
      </c>
      <c r="E78" s="175">
        <v>6</v>
      </c>
      <c r="F78" s="175">
        <v>0</v>
      </c>
      <c r="G78" s="176">
        <f aca="true" t="shared" si="12" ref="G78:G83">E78*F78</f>
        <v>0</v>
      </c>
      <c r="O78" s="170">
        <v>2</v>
      </c>
      <c r="AA78" s="146">
        <v>1</v>
      </c>
      <c r="AB78" s="146">
        <v>7</v>
      </c>
      <c r="AC78" s="146">
        <v>7</v>
      </c>
      <c r="AZ78" s="146">
        <v>2</v>
      </c>
      <c r="BA78" s="146">
        <f aca="true" t="shared" si="13" ref="BA78:BA83">IF(AZ78=1,G78,0)</f>
        <v>0</v>
      </c>
      <c r="BB78" s="146">
        <f aca="true" t="shared" si="14" ref="BB78:BB83">IF(AZ78=2,G78,0)</f>
        <v>0</v>
      </c>
      <c r="BC78" s="146">
        <f aca="true" t="shared" si="15" ref="BC78:BC83">IF(AZ78=3,G78,0)</f>
        <v>0</v>
      </c>
      <c r="BD78" s="146">
        <f aca="true" t="shared" si="16" ref="BD78:BD83">IF(AZ78=4,G78,0)</f>
        <v>0</v>
      </c>
      <c r="BE78" s="146">
        <f aca="true" t="shared" si="17" ref="BE78:BE83">IF(AZ78=5,G78,0)</f>
        <v>0</v>
      </c>
      <c r="CA78" s="177">
        <v>1</v>
      </c>
      <c r="CB78" s="177">
        <v>7</v>
      </c>
      <c r="CZ78" s="146">
        <v>0</v>
      </c>
    </row>
    <row r="79" spans="1:104" ht="22.5">
      <c r="A79" s="171">
        <v>48</v>
      </c>
      <c r="B79" s="172" t="s">
        <v>206</v>
      </c>
      <c r="C79" s="173" t="s">
        <v>207</v>
      </c>
      <c r="D79" s="174" t="s">
        <v>121</v>
      </c>
      <c r="E79" s="175">
        <v>5</v>
      </c>
      <c r="F79" s="175">
        <v>0</v>
      </c>
      <c r="G79" s="176">
        <f t="shared" si="12"/>
        <v>0</v>
      </c>
      <c r="O79" s="170">
        <v>2</v>
      </c>
      <c r="AA79" s="146">
        <v>12</v>
      </c>
      <c r="AB79" s="146">
        <v>0</v>
      </c>
      <c r="AC79" s="146">
        <v>61</v>
      </c>
      <c r="AZ79" s="146">
        <v>2</v>
      </c>
      <c r="BA79" s="146">
        <f t="shared" si="13"/>
        <v>0</v>
      </c>
      <c r="BB79" s="146">
        <f t="shared" si="14"/>
        <v>0</v>
      </c>
      <c r="BC79" s="146">
        <f t="shared" si="15"/>
        <v>0</v>
      </c>
      <c r="BD79" s="146">
        <f t="shared" si="16"/>
        <v>0</v>
      </c>
      <c r="BE79" s="146">
        <f t="shared" si="17"/>
        <v>0</v>
      </c>
      <c r="CA79" s="177">
        <v>12</v>
      </c>
      <c r="CB79" s="177">
        <v>0</v>
      </c>
      <c r="CZ79" s="146">
        <v>0.017</v>
      </c>
    </row>
    <row r="80" spans="1:104" ht="22.5">
      <c r="A80" s="171">
        <v>49</v>
      </c>
      <c r="B80" s="172" t="s">
        <v>208</v>
      </c>
      <c r="C80" s="173" t="s">
        <v>209</v>
      </c>
      <c r="D80" s="174" t="s">
        <v>121</v>
      </c>
      <c r="E80" s="175">
        <v>1</v>
      </c>
      <c r="F80" s="175">
        <v>0</v>
      </c>
      <c r="G80" s="176">
        <f t="shared" si="12"/>
        <v>0</v>
      </c>
      <c r="O80" s="170">
        <v>2</v>
      </c>
      <c r="AA80" s="146">
        <v>12</v>
      </c>
      <c r="AB80" s="146">
        <v>0</v>
      </c>
      <c r="AC80" s="146">
        <v>62</v>
      </c>
      <c r="AZ80" s="146">
        <v>2</v>
      </c>
      <c r="BA80" s="146">
        <f t="shared" si="13"/>
        <v>0</v>
      </c>
      <c r="BB80" s="146">
        <f t="shared" si="14"/>
        <v>0</v>
      </c>
      <c r="BC80" s="146">
        <f t="shared" si="15"/>
        <v>0</v>
      </c>
      <c r="BD80" s="146">
        <f t="shared" si="16"/>
        <v>0</v>
      </c>
      <c r="BE80" s="146">
        <f t="shared" si="17"/>
        <v>0</v>
      </c>
      <c r="CA80" s="177">
        <v>12</v>
      </c>
      <c r="CB80" s="177">
        <v>0</v>
      </c>
      <c r="CZ80" s="146">
        <v>0.017</v>
      </c>
    </row>
    <row r="81" spans="1:104" ht="22.5">
      <c r="A81" s="171">
        <v>50</v>
      </c>
      <c r="B81" s="172" t="s">
        <v>111</v>
      </c>
      <c r="C81" s="173" t="s">
        <v>210</v>
      </c>
      <c r="D81" s="174" t="s">
        <v>74</v>
      </c>
      <c r="E81" s="175">
        <v>1</v>
      </c>
      <c r="F81" s="175">
        <v>0</v>
      </c>
      <c r="G81" s="176">
        <f t="shared" si="12"/>
        <v>0</v>
      </c>
      <c r="O81" s="170">
        <v>2</v>
      </c>
      <c r="AA81" s="146">
        <v>12</v>
      </c>
      <c r="AB81" s="146">
        <v>0</v>
      </c>
      <c r="AC81" s="146">
        <v>63</v>
      </c>
      <c r="AZ81" s="146">
        <v>2</v>
      </c>
      <c r="BA81" s="146">
        <f t="shared" si="13"/>
        <v>0</v>
      </c>
      <c r="BB81" s="146">
        <f t="shared" si="14"/>
        <v>0</v>
      </c>
      <c r="BC81" s="146">
        <f t="shared" si="15"/>
        <v>0</v>
      </c>
      <c r="BD81" s="146">
        <f t="shared" si="16"/>
        <v>0</v>
      </c>
      <c r="BE81" s="146">
        <f t="shared" si="17"/>
        <v>0</v>
      </c>
      <c r="CA81" s="177">
        <v>12</v>
      </c>
      <c r="CB81" s="177">
        <v>0</v>
      </c>
      <c r="CZ81" s="146">
        <v>0</v>
      </c>
    </row>
    <row r="82" spans="1:104" ht="22.5">
      <c r="A82" s="171">
        <v>51</v>
      </c>
      <c r="B82" s="172" t="s">
        <v>113</v>
      </c>
      <c r="C82" s="173" t="s">
        <v>211</v>
      </c>
      <c r="D82" s="174" t="s">
        <v>74</v>
      </c>
      <c r="E82" s="175">
        <v>8</v>
      </c>
      <c r="F82" s="175">
        <v>0</v>
      </c>
      <c r="G82" s="176">
        <f t="shared" si="12"/>
        <v>0</v>
      </c>
      <c r="O82" s="170">
        <v>2</v>
      </c>
      <c r="AA82" s="146">
        <v>12</v>
      </c>
      <c r="AB82" s="146">
        <v>0</v>
      </c>
      <c r="AC82" s="146">
        <v>64</v>
      </c>
      <c r="AZ82" s="146">
        <v>2</v>
      </c>
      <c r="BA82" s="146">
        <f t="shared" si="13"/>
        <v>0</v>
      </c>
      <c r="BB82" s="146">
        <f t="shared" si="14"/>
        <v>0</v>
      </c>
      <c r="BC82" s="146">
        <f t="shared" si="15"/>
        <v>0</v>
      </c>
      <c r="BD82" s="146">
        <f t="shared" si="16"/>
        <v>0</v>
      </c>
      <c r="BE82" s="146">
        <f t="shared" si="17"/>
        <v>0</v>
      </c>
      <c r="CA82" s="177">
        <v>12</v>
      </c>
      <c r="CB82" s="177">
        <v>0</v>
      </c>
      <c r="CZ82" s="146">
        <v>0</v>
      </c>
    </row>
    <row r="83" spans="1:104" ht="12.75">
      <c r="A83" s="171">
        <v>52</v>
      </c>
      <c r="B83" s="172" t="s">
        <v>212</v>
      </c>
      <c r="C83" s="173" t="s">
        <v>213</v>
      </c>
      <c r="D83" s="174" t="s">
        <v>61</v>
      </c>
      <c r="E83" s="175"/>
      <c r="F83" s="175">
        <v>0</v>
      </c>
      <c r="G83" s="176">
        <f t="shared" si="12"/>
        <v>0</v>
      </c>
      <c r="O83" s="170">
        <v>2</v>
      </c>
      <c r="AA83" s="146">
        <v>7</v>
      </c>
      <c r="AB83" s="146">
        <v>1002</v>
      </c>
      <c r="AC83" s="146">
        <v>5</v>
      </c>
      <c r="AZ83" s="146">
        <v>2</v>
      </c>
      <c r="BA83" s="146">
        <f t="shared" si="13"/>
        <v>0</v>
      </c>
      <c r="BB83" s="146">
        <f t="shared" si="14"/>
        <v>0</v>
      </c>
      <c r="BC83" s="146">
        <f t="shared" si="15"/>
        <v>0</v>
      </c>
      <c r="BD83" s="146">
        <f t="shared" si="16"/>
        <v>0</v>
      </c>
      <c r="BE83" s="146">
        <f t="shared" si="17"/>
        <v>0</v>
      </c>
      <c r="CA83" s="177">
        <v>7</v>
      </c>
      <c r="CB83" s="177">
        <v>1002</v>
      </c>
      <c r="CZ83" s="146">
        <v>0</v>
      </c>
    </row>
    <row r="84" spans="1:57" ht="12.75">
      <c r="A84" s="178"/>
      <c r="B84" s="179" t="s">
        <v>75</v>
      </c>
      <c r="C84" s="180" t="str">
        <f>CONCATENATE(B77," ",C77)</f>
        <v>766 Konstrukce truhlářské</v>
      </c>
      <c r="D84" s="181"/>
      <c r="E84" s="182"/>
      <c r="F84" s="183"/>
      <c r="G84" s="184">
        <f>SUM(G77:G83)</f>
        <v>0</v>
      </c>
      <c r="O84" s="170">
        <v>4</v>
      </c>
      <c r="BA84" s="185">
        <f>SUM(BA77:BA83)</f>
        <v>0</v>
      </c>
      <c r="BB84" s="185">
        <f>SUM(BB77:BB83)</f>
        <v>0</v>
      </c>
      <c r="BC84" s="185">
        <f>SUM(BC77:BC83)</f>
        <v>0</v>
      </c>
      <c r="BD84" s="185">
        <f>SUM(BD77:BD83)</f>
        <v>0</v>
      </c>
      <c r="BE84" s="185">
        <f>SUM(BE77:BE83)</f>
        <v>0</v>
      </c>
    </row>
    <row r="85" spans="1:15" ht="12.75">
      <c r="A85" s="163" t="s">
        <v>72</v>
      </c>
      <c r="B85" s="164" t="s">
        <v>214</v>
      </c>
      <c r="C85" s="165" t="s">
        <v>215</v>
      </c>
      <c r="D85" s="166"/>
      <c r="E85" s="167"/>
      <c r="F85" s="167"/>
      <c r="G85" s="168"/>
      <c r="H85" s="169"/>
      <c r="I85" s="169"/>
      <c r="O85" s="170">
        <v>1</v>
      </c>
    </row>
    <row r="86" spans="1:104" ht="22.5">
      <c r="A86" s="171">
        <v>53</v>
      </c>
      <c r="B86" s="172" t="s">
        <v>216</v>
      </c>
      <c r="C86" s="173" t="s">
        <v>217</v>
      </c>
      <c r="D86" s="174" t="s">
        <v>106</v>
      </c>
      <c r="E86" s="175">
        <v>7.62</v>
      </c>
      <c r="F86" s="175">
        <v>0</v>
      </c>
      <c r="G86" s="176">
        <f aca="true" t="shared" si="18" ref="G86:G93">E86*F86</f>
        <v>0</v>
      </c>
      <c r="O86" s="170">
        <v>2</v>
      </c>
      <c r="AA86" s="146">
        <v>1</v>
      </c>
      <c r="AB86" s="146">
        <v>7</v>
      </c>
      <c r="AC86" s="146">
        <v>7</v>
      </c>
      <c r="AZ86" s="146">
        <v>2</v>
      </c>
      <c r="BA86" s="146">
        <f aca="true" t="shared" si="19" ref="BA86:BA93">IF(AZ86=1,G86,0)</f>
        <v>0</v>
      </c>
      <c r="BB86" s="146">
        <f aca="true" t="shared" si="20" ref="BB86:BB93">IF(AZ86=2,G86,0)</f>
        <v>0</v>
      </c>
      <c r="BC86" s="146">
        <f aca="true" t="shared" si="21" ref="BC86:BC93">IF(AZ86=3,G86,0)</f>
        <v>0</v>
      </c>
      <c r="BD86" s="146">
        <f aca="true" t="shared" si="22" ref="BD86:BD93">IF(AZ86=4,G86,0)</f>
        <v>0</v>
      </c>
      <c r="BE86" s="146">
        <f aca="true" t="shared" si="23" ref="BE86:BE93">IF(AZ86=5,G86,0)</f>
        <v>0</v>
      </c>
      <c r="CA86" s="177">
        <v>1</v>
      </c>
      <c r="CB86" s="177">
        <v>7</v>
      </c>
      <c r="CZ86" s="146">
        <v>0.00039</v>
      </c>
    </row>
    <row r="87" spans="1:104" ht="22.5">
      <c r="A87" s="171">
        <v>54</v>
      </c>
      <c r="B87" s="172" t="s">
        <v>218</v>
      </c>
      <c r="C87" s="173" t="s">
        <v>219</v>
      </c>
      <c r="D87" s="174" t="s">
        <v>95</v>
      </c>
      <c r="E87" s="175">
        <v>40.7</v>
      </c>
      <c r="F87" s="175">
        <v>0</v>
      </c>
      <c r="G87" s="176">
        <f t="shared" si="18"/>
        <v>0</v>
      </c>
      <c r="O87" s="170">
        <v>2</v>
      </c>
      <c r="AA87" s="146">
        <v>1</v>
      </c>
      <c r="AB87" s="146">
        <v>7</v>
      </c>
      <c r="AC87" s="146">
        <v>7</v>
      </c>
      <c r="AZ87" s="146">
        <v>2</v>
      </c>
      <c r="BA87" s="146">
        <f t="shared" si="19"/>
        <v>0</v>
      </c>
      <c r="BB87" s="146">
        <f t="shared" si="20"/>
        <v>0</v>
      </c>
      <c r="BC87" s="146">
        <f t="shared" si="21"/>
        <v>0</v>
      </c>
      <c r="BD87" s="146">
        <f t="shared" si="22"/>
        <v>0</v>
      </c>
      <c r="BE87" s="146">
        <f t="shared" si="23"/>
        <v>0</v>
      </c>
      <c r="CA87" s="177">
        <v>1</v>
      </c>
      <c r="CB87" s="177">
        <v>7</v>
      </c>
      <c r="CZ87" s="146">
        <v>0.0027</v>
      </c>
    </row>
    <row r="88" spans="1:104" ht="12.75">
      <c r="A88" s="171">
        <v>55</v>
      </c>
      <c r="B88" s="172" t="s">
        <v>220</v>
      </c>
      <c r="C88" s="173" t="s">
        <v>221</v>
      </c>
      <c r="D88" s="174" t="s">
        <v>106</v>
      </c>
      <c r="E88" s="175">
        <v>63.22</v>
      </c>
      <c r="F88" s="175">
        <v>0</v>
      </c>
      <c r="G88" s="176">
        <f t="shared" si="18"/>
        <v>0</v>
      </c>
      <c r="O88" s="170">
        <v>2</v>
      </c>
      <c r="AA88" s="146">
        <v>1</v>
      </c>
      <c r="AB88" s="146">
        <v>7</v>
      </c>
      <c r="AC88" s="146">
        <v>7</v>
      </c>
      <c r="AZ88" s="146">
        <v>2</v>
      </c>
      <c r="BA88" s="146">
        <f t="shared" si="19"/>
        <v>0</v>
      </c>
      <c r="BB88" s="146">
        <f t="shared" si="20"/>
        <v>0</v>
      </c>
      <c r="BC88" s="146">
        <f t="shared" si="21"/>
        <v>0</v>
      </c>
      <c r="BD88" s="146">
        <f t="shared" si="22"/>
        <v>0</v>
      </c>
      <c r="BE88" s="146">
        <f t="shared" si="23"/>
        <v>0</v>
      </c>
      <c r="CA88" s="177">
        <v>1</v>
      </c>
      <c r="CB88" s="177">
        <v>7</v>
      </c>
      <c r="CZ88" s="146">
        <v>4E-05</v>
      </c>
    </row>
    <row r="89" spans="1:104" ht="12.75">
      <c r="A89" s="171">
        <v>56</v>
      </c>
      <c r="B89" s="172" t="s">
        <v>222</v>
      </c>
      <c r="C89" s="173" t="s">
        <v>223</v>
      </c>
      <c r="D89" s="174" t="s">
        <v>95</v>
      </c>
      <c r="E89" s="175">
        <v>13.7</v>
      </c>
      <c r="F89" s="175">
        <v>0</v>
      </c>
      <c r="G89" s="176">
        <f t="shared" si="18"/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 t="shared" si="19"/>
        <v>0</v>
      </c>
      <c r="BB89" s="146">
        <f t="shared" si="20"/>
        <v>0</v>
      </c>
      <c r="BC89" s="146">
        <f t="shared" si="21"/>
        <v>0</v>
      </c>
      <c r="BD89" s="146">
        <f t="shared" si="22"/>
        <v>0</v>
      </c>
      <c r="BE89" s="146">
        <f t="shared" si="23"/>
        <v>0</v>
      </c>
      <c r="CA89" s="177">
        <v>1</v>
      </c>
      <c r="CB89" s="177">
        <v>7</v>
      </c>
      <c r="CZ89" s="146">
        <v>0</v>
      </c>
    </row>
    <row r="90" spans="1:104" ht="12.75">
      <c r="A90" s="171">
        <v>57</v>
      </c>
      <c r="B90" s="172" t="s">
        <v>224</v>
      </c>
      <c r="C90" s="173" t="s">
        <v>225</v>
      </c>
      <c r="D90" s="174" t="s">
        <v>95</v>
      </c>
      <c r="E90" s="175">
        <v>40.7</v>
      </c>
      <c r="F90" s="175">
        <v>0</v>
      </c>
      <c r="G90" s="176">
        <f t="shared" si="18"/>
        <v>0</v>
      </c>
      <c r="O90" s="170">
        <v>2</v>
      </c>
      <c r="AA90" s="146">
        <v>1</v>
      </c>
      <c r="AB90" s="146">
        <v>7</v>
      </c>
      <c r="AC90" s="146">
        <v>7</v>
      </c>
      <c r="AZ90" s="146">
        <v>2</v>
      </c>
      <c r="BA90" s="146">
        <f t="shared" si="19"/>
        <v>0</v>
      </c>
      <c r="BB90" s="146">
        <f t="shared" si="20"/>
        <v>0</v>
      </c>
      <c r="BC90" s="146">
        <f t="shared" si="21"/>
        <v>0</v>
      </c>
      <c r="BD90" s="146">
        <f t="shared" si="22"/>
        <v>0</v>
      </c>
      <c r="BE90" s="146">
        <f t="shared" si="23"/>
        <v>0</v>
      </c>
      <c r="CA90" s="177">
        <v>1</v>
      </c>
      <c r="CB90" s="177">
        <v>7</v>
      </c>
      <c r="CZ90" s="146">
        <v>0.0008</v>
      </c>
    </row>
    <row r="91" spans="1:104" ht="12.75">
      <c r="A91" s="171">
        <v>58</v>
      </c>
      <c r="B91" s="172" t="s">
        <v>226</v>
      </c>
      <c r="C91" s="173" t="s">
        <v>227</v>
      </c>
      <c r="D91" s="174" t="s">
        <v>95</v>
      </c>
      <c r="E91" s="175">
        <v>42.74</v>
      </c>
      <c r="F91" s="175">
        <v>0</v>
      </c>
      <c r="G91" s="176">
        <f t="shared" si="18"/>
        <v>0</v>
      </c>
      <c r="O91" s="170">
        <v>2</v>
      </c>
      <c r="AA91" s="146">
        <v>12</v>
      </c>
      <c r="AB91" s="146">
        <v>0</v>
      </c>
      <c r="AC91" s="146">
        <v>46</v>
      </c>
      <c r="AZ91" s="146">
        <v>2</v>
      </c>
      <c r="BA91" s="146">
        <f t="shared" si="19"/>
        <v>0</v>
      </c>
      <c r="BB91" s="146">
        <f t="shared" si="20"/>
        <v>0</v>
      </c>
      <c r="BC91" s="146">
        <f t="shared" si="21"/>
        <v>0</v>
      </c>
      <c r="BD91" s="146">
        <f t="shared" si="22"/>
        <v>0</v>
      </c>
      <c r="BE91" s="146">
        <f t="shared" si="23"/>
        <v>0</v>
      </c>
      <c r="CA91" s="177">
        <v>12</v>
      </c>
      <c r="CB91" s="177">
        <v>0</v>
      </c>
      <c r="CZ91" s="146">
        <v>0.0192</v>
      </c>
    </row>
    <row r="92" spans="1:104" ht="12.75">
      <c r="A92" s="171">
        <v>59</v>
      </c>
      <c r="B92" s="172" t="s">
        <v>228</v>
      </c>
      <c r="C92" s="173" t="s">
        <v>229</v>
      </c>
      <c r="D92" s="174" t="s">
        <v>95</v>
      </c>
      <c r="E92" s="175">
        <v>0.8</v>
      </c>
      <c r="F92" s="175">
        <v>0</v>
      </c>
      <c r="G92" s="176">
        <f t="shared" si="18"/>
        <v>0</v>
      </c>
      <c r="O92" s="170">
        <v>2</v>
      </c>
      <c r="AA92" s="146">
        <v>12</v>
      </c>
      <c r="AB92" s="146">
        <v>0</v>
      </c>
      <c r="AC92" s="146">
        <v>50</v>
      </c>
      <c r="AZ92" s="146">
        <v>2</v>
      </c>
      <c r="BA92" s="146">
        <f t="shared" si="19"/>
        <v>0</v>
      </c>
      <c r="BB92" s="146">
        <f t="shared" si="20"/>
        <v>0</v>
      </c>
      <c r="BC92" s="146">
        <f t="shared" si="21"/>
        <v>0</v>
      </c>
      <c r="BD92" s="146">
        <f t="shared" si="22"/>
        <v>0</v>
      </c>
      <c r="BE92" s="146">
        <f t="shared" si="23"/>
        <v>0</v>
      </c>
      <c r="CA92" s="177">
        <v>12</v>
      </c>
      <c r="CB92" s="177">
        <v>0</v>
      </c>
      <c r="CZ92" s="146">
        <v>0.0192</v>
      </c>
    </row>
    <row r="93" spans="1:104" ht="12.75">
      <c r="A93" s="171">
        <v>60</v>
      </c>
      <c r="B93" s="172" t="s">
        <v>230</v>
      </c>
      <c r="C93" s="173" t="s">
        <v>231</v>
      </c>
      <c r="D93" s="174" t="s">
        <v>61</v>
      </c>
      <c r="E93" s="175"/>
      <c r="F93" s="175">
        <v>0</v>
      </c>
      <c r="G93" s="176">
        <f t="shared" si="18"/>
        <v>0</v>
      </c>
      <c r="O93" s="170">
        <v>2</v>
      </c>
      <c r="AA93" s="146">
        <v>7</v>
      </c>
      <c r="AB93" s="146">
        <v>1002</v>
      </c>
      <c r="AC93" s="146">
        <v>5</v>
      </c>
      <c r="AZ93" s="146">
        <v>2</v>
      </c>
      <c r="BA93" s="146">
        <f t="shared" si="19"/>
        <v>0</v>
      </c>
      <c r="BB93" s="146">
        <f t="shared" si="20"/>
        <v>0</v>
      </c>
      <c r="BC93" s="146">
        <f t="shared" si="21"/>
        <v>0</v>
      </c>
      <c r="BD93" s="146">
        <f t="shared" si="22"/>
        <v>0</v>
      </c>
      <c r="BE93" s="146">
        <f t="shared" si="23"/>
        <v>0</v>
      </c>
      <c r="CA93" s="177">
        <v>7</v>
      </c>
      <c r="CB93" s="177">
        <v>1002</v>
      </c>
      <c r="CZ93" s="146">
        <v>0</v>
      </c>
    </row>
    <row r="94" spans="1:57" ht="12.75">
      <c r="A94" s="178"/>
      <c r="B94" s="179" t="s">
        <v>75</v>
      </c>
      <c r="C94" s="180" t="str">
        <f>CONCATENATE(B85," ",C85)</f>
        <v>771 Podlahy z dlaždic a obklady</v>
      </c>
      <c r="D94" s="181"/>
      <c r="E94" s="182"/>
      <c r="F94" s="183"/>
      <c r="G94" s="184">
        <f>SUM(G85:G93)</f>
        <v>0</v>
      </c>
      <c r="O94" s="170">
        <v>4</v>
      </c>
      <c r="BA94" s="185">
        <f>SUM(BA85:BA93)</f>
        <v>0</v>
      </c>
      <c r="BB94" s="185">
        <f>SUM(BB85:BB93)</f>
        <v>0</v>
      </c>
      <c r="BC94" s="185">
        <f>SUM(BC85:BC93)</f>
        <v>0</v>
      </c>
      <c r="BD94" s="185">
        <f>SUM(BD85:BD93)</f>
        <v>0</v>
      </c>
      <c r="BE94" s="185">
        <f>SUM(BE85:BE93)</f>
        <v>0</v>
      </c>
    </row>
    <row r="95" spans="1:15" ht="12.75">
      <c r="A95" s="163" t="s">
        <v>72</v>
      </c>
      <c r="B95" s="164" t="s">
        <v>232</v>
      </c>
      <c r="C95" s="165" t="s">
        <v>233</v>
      </c>
      <c r="D95" s="166"/>
      <c r="E95" s="167"/>
      <c r="F95" s="167"/>
      <c r="G95" s="168"/>
      <c r="H95" s="169"/>
      <c r="I95" s="169"/>
      <c r="O95" s="170">
        <v>1</v>
      </c>
    </row>
    <row r="96" spans="1:104" ht="12.75">
      <c r="A96" s="171">
        <v>61</v>
      </c>
      <c r="B96" s="172" t="s">
        <v>234</v>
      </c>
      <c r="C96" s="173" t="s">
        <v>235</v>
      </c>
      <c r="D96" s="174" t="s">
        <v>95</v>
      </c>
      <c r="E96" s="175">
        <v>105.7</v>
      </c>
      <c r="F96" s="175">
        <v>0</v>
      </c>
      <c r="G96" s="176">
        <f aca="true" t="shared" si="24" ref="G96:G103">E96*F96</f>
        <v>0</v>
      </c>
      <c r="O96" s="170">
        <v>2</v>
      </c>
      <c r="AA96" s="146">
        <v>1</v>
      </c>
      <c r="AB96" s="146">
        <v>7</v>
      </c>
      <c r="AC96" s="146">
        <v>7</v>
      </c>
      <c r="AZ96" s="146">
        <v>2</v>
      </c>
      <c r="BA96" s="146">
        <f aca="true" t="shared" si="25" ref="BA96:BA103">IF(AZ96=1,G96,0)</f>
        <v>0</v>
      </c>
      <c r="BB96" s="146">
        <f aca="true" t="shared" si="26" ref="BB96:BB103">IF(AZ96=2,G96,0)</f>
        <v>0</v>
      </c>
      <c r="BC96" s="146">
        <f aca="true" t="shared" si="27" ref="BC96:BC103">IF(AZ96=3,G96,0)</f>
        <v>0</v>
      </c>
      <c r="BD96" s="146">
        <f aca="true" t="shared" si="28" ref="BD96:BD103">IF(AZ96=4,G96,0)</f>
        <v>0</v>
      </c>
      <c r="BE96" s="146">
        <f aca="true" t="shared" si="29" ref="BE96:BE103">IF(AZ96=5,G96,0)</f>
        <v>0</v>
      </c>
      <c r="CA96" s="177">
        <v>1</v>
      </c>
      <c r="CB96" s="177">
        <v>7</v>
      </c>
      <c r="CZ96" s="146">
        <v>0.00475</v>
      </c>
    </row>
    <row r="97" spans="1:104" ht="12.75">
      <c r="A97" s="171">
        <v>62</v>
      </c>
      <c r="B97" s="172" t="s">
        <v>236</v>
      </c>
      <c r="C97" s="173" t="s">
        <v>237</v>
      </c>
      <c r="D97" s="174" t="s">
        <v>95</v>
      </c>
      <c r="E97" s="175">
        <v>105.7</v>
      </c>
      <c r="F97" s="175">
        <v>0</v>
      </c>
      <c r="G97" s="176">
        <f t="shared" si="24"/>
        <v>0</v>
      </c>
      <c r="O97" s="170">
        <v>2</v>
      </c>
      <c r="AA97" s="146">
        <v>1</v>
      </c>
      <c r="AB97" s="146">
        <v>7</v>
      </c>
      <c r="AC97" s="146">
        <v>7</v>
      </c>
      <c r="AZ97" s="146">
        <v>2</v>
      </c>
      <c r="BA97" s="146">
        <f t="shared" si="25"/>
        <v>0</v>
      </c>
      <c r="BB97" s="146">
        <f t="shared" si="26"/>
        <v>0</v>
      </c>
      <c r="BC97" s="146">
        <f t="shared" si="27"/>
        <v>0</v>
      </c>
      <c r="BD97" s="146">
        <f t="shared" si="28"/>
        <v>0</v>
      </c>
      <c r="BE97" s="146">
        <f t="shared" si="29"/>
        <v>0</v>
      </c>
      <c r="CA97" s="177">
        <v>1</v>
      </c>
      <c r="CB97" s="177">
        <v>7</v>
      </c>
      <c r="CZ97" s="146">
        <v>0.0004</v>
      </c>
    </row>
    <row r="98" spans="1:104" ht="12.75">
      <c r="A98" s="171">
        <v>63</v>
      </c>
      <c r="B98" s="172" t="s">
        <v>238</v>
      </c>
      <c r="C98" s="173" t="s">
        <v>239</v>
      </c>
      <c r="D98" s="174" t="s">
        <v>95</v>
      </c>
      <c r="E98" s="175">
        <v>19.23</v>
      </c>
      <c r="F98" s="175">
        <v>0</v>
      </c>
      <c r="G98" s="176">
        <f t="shared" si="24"/>
        <v>0</v>
      </c>
      <c r="O98" s="170">
        <v>2</v>
      </c>
      <c r="AA98" s="146">
        <v>1</v>
      </c>
      <c r="AB98" s="146">
        <v>7</v>
      </c>
      <c r="AC98" s="146">
        <v>7</v>
      </c>
      <c r="AZ98" s="146">
        <v>2</v>
      </c>
      <c r="BA98" s="146">
        <f t="shared" si="25"/>
        <v>0</v>
      </c>
      <c r="BB98" s="146">
        <f t="shared" si="26"/>
        <v>0</v>
      </c>
      <c r="BC98" s="146">
        <f t="shared" si="27"/>
        <v>0</v>
      </c>
      <c r="BD98" s="146">
        <f t="shared" si="28"/>
        <v>0</v>
      </c>
      <c r="BE98" s="146">
        <f t="shared" si="29"/>
        <v>0</v>
      </c>
      <c r="CA98" s="177">
        <v>1</v>
      </c>
      <c r="CB98" s="177">
        <v>7</v>
      </c>
      <c r="CZ98" s="146">
        <v>0</v>
      </c>
    </row>
    <row r="99" spans="1:104" ht="12.75">
      <c r="A99" s="171">
        <v>64</v>
      </c>
      <c r="B99" s="172" t="s">
        <v>240</v>
      </c>
      <c r="C99" s="173" t="s">
        <v>241</v>
      </c>
      <c r="D99" s="174" t="s">
        <v>106</v>
      </c>
      <c r="E99" s="175">
        <v>121.5</v>
      </c>
      <c r="F99" s="175">
        <v>0</v>
      </c>
      <c r="G99" s="176">
        <f t="shared" si="24"/>
        <v>0</v>
      </c>
      <c r="O99" s="170">
        <v>2</v>
      </c>
      <c r="AA99" s="146">
        <v>1</v>
      </c>
      <c r="AB99" s="146">
        <v>7</v>
      </c>
      <c r="AC99" s="146">
        <v>7</v>
      </c>
      <c r="AZ99" s="146">
        <v>2</v>
      </c>
      <c r="BA99" s="146">
        <f t="shared" si="25"/>
        <v>0</v>
      </c>
      <c r="BB99" s="146">
        <f t="shared" si="26"/>
        <v>0</v>
      </c>
      <c r="BC99" s="146">
        <f t="shared" si="27"/>
        <v>0</v>
      </c>
      <c r="BD99" s="146">
        <f t="shared" si="28"/>
        <v>0</v>
      </c>
      <c r="BE99" s="146">
        <f t="shared" si="29"/>
        <v>0</v>
      </c>
      <c r="CA99" s="177">
        <v>1</v>
      </c>
      <c r="CB99" s="177">
        <v>7</v>
      </c>
      <c r="CZ99" s="146">
        <v>0</v>
      </c>
    </row>
    <row r="100" spans="1:104" ht="12.75">
      <c r="A100" s="171">
        <v>65</v>
      </c>
      <c r="B100" s="172" t="s">
        <v>242</v>
      </c>
      <c r="C100" s="173" t="s">
        <v>243</v>
      </c>
      <c r="D100" s="174" t="s">
        <v>106</v>
      </c>
      <c r="E100" s="175">
        <v>7.5</v>
      </c>
      <c r="F100" s="175">
        <v>0</v>
      </c>
      <c r="G100" s="176">
        <f t="shared" si="24"/>
        <v>0</v>
      </c>
      <c r="O100" s="170">
        <v>2</v>
      </c>
      <c r="AA100" s="146">
        <v>1</v>
      </c>
      <c r="AB100" s="146">
        <v>7</v>
      </c>
      <c r="AC100" s="146">
        <v>7</v>
      </c>
      <c r="AZ100" s="146">
        <v>2</v>
      </c>
      <c r="BA100" s="146">
        <f t="shared" si="25"/>
        <v>0</v>
      </c>
      <c r="BB100" s="146">
        <f t="shared" si="26"/>
        <v>0</v>
      </c>
      <c r="BC100" s="146">
        <f t="shared" si="27"/>
        <v>0</v>
      </c>
      <c r="BD100" s="146">
        <f t="shared" si="28"/>
        <v>0</v>
      </c>
      <c r="BE100" s="146">
        <f t="shared" si="29"/>
        <v>0</v>
      </c>
      <c r="CA100" s="177">
        <v>1</v>
      </c>
      <c r="CB100" s="177">
        <v>7</v>
      </c>
      <c r="CZ100" s="146">
        <v>0.00091</v>
      </c>
    </row>
    <row r="101" spans="1:104" ht="12.75">
      <c r="A101" s="171">
        <v>66</v>
      </c>
      <c r="B101" s="172" t="s">
        <v>244</v>
      </c>
      <c r="C101" s="173" t="s">
        <v>245</v>
      </c>
      <c r="D101" s="174" t="s">
        <v>95</v>
      </c>
      <c r="E101" s="175">
        <v>112.55</v>
      </c>
      <c r="F101" s="175">
        <v>0</v>
      </c>
      <c r="G101" s="176">
        <f t="shared" si="24"/>
        <v>0</v>
      </c>
      <c r="O101" s="170">
        <v>2</v>
      </c>
      <c r="AA101" s="146">
        <v>12</v>
      </c>
      <c r="AB101" s="146">
        <v>0</v>
      </c>
      <c r="AC101" s="146">
        <v>57</v>
      </c>
      <c r="AZ101" s="146">
        <v>2</v>
      </c>
      <c r="BA101" s="146">
        <f t="shared" si="25"/>
        <v>0</v>
      </c>
      <c r="BB101" s="146">
        <f t="shared" si="26"/>
        <v>0</v>
      </c>
      <c r="BC101" s="146">
        <f t="shared" si="27"/>
        <v>0</v>
      </c>
      <c r="BD101" s="146">
        <f t="shared" si="28"/>
        <v>0</v>
      </c>
      <c r="BE101" s="146">
        <f t="shared" si="29"/>
        <v>0</v>
      </c>
      <c r="CA101" s="177">
        <v>12</v>
      </c>
      <c r="CB101" s="177">
        <v>0</v>
      </c>
      <c r="CZ101" s="146">
        <v>0.0126</v>
      </c>
    </row>
    <row r="102" spans="1:104" ht="12.75">
      <c r="A102" s="171">
        <v>67</v>
      </c>
      <c r="B102" s="172" t="s">
        <v>246</v>
      </c>
      <c r="C102" s="173" t="s">
        <v>247</v>
      </c>
      <c r="D102" s="174" t="s">
        <v>106</v>
      </c>
      <c r="E102" s="175">
        <v>133.65</v>
      </c>
      <c r="F102" s="175">
        <v>0</v>
      </c>
      <c r="G102" s="176">
        <f t="shared" si="24"/>
        <v>0</v>
      </c>
      <c r="O102" s="170">
        <v>2</v>
      </c>
      <c r="AA102" s="146">
        <v>12</v>
      </c>
      <c r="AB102" s="146">
        <v>0</v>
      </c>
      <c r="AC102" s="146">
        <v>56</v>
      </c>
      <c r="AZ102" s="146">
        <v>2</v>
      </c>
      <c r="BA102" s="146">
        <f t="shared" si="25"/>
        <v>0</v>
      </c>
      <c r="BB102" s="146">
        <f t="shared" si="26"/>
        <v>0</v>
      </c>
      <c r="BC102" s="146">
        <f t="shared" si="27"/>
        <v>0</v>
      </c>
      <c r="BD102" s="146">
        <f t="shared" si="28"/>
        <v>0</v>
      </c>
      <c r="BE102" s="146">
        <f t="shared" si="29"/>
        <v>0</v>
      </c>
      <c r="CA102" s="177">
        <v>12</v>
      </c>
      <c r="CB102" s="177">
        <v>0</v>
      </c>
      <c r="CZ102" s="146">
        <v>0.00022</v>
      </c>
    </row>
    <row r="103" spans="1:104" ht="12.75">
      <c r="A103" s="171">
        <v>68</v>
      </c>
      <c r="B103" s="172" t="s">
        <v>248</v>
      </c>
      <c r="C103" s="173" t="s">
        <v>249</v>
      </c>
      <c r="D103" s="174" t="s">
        <v>61</v>
      </c>
      <c r="E103" s="175"/>
      <c r="F103" s="175">
        <v>0</v>
      </c>
      <c r="G103" s="176">
        <f t="shared" si="24"/>
        <v>0</v>
      </c>
      <c r="O103" s="170">
        <v>2</v>
      </c>
      <c r="AA103" s="146">
        <v>7</v>
      </c>
      <c r="AB103" s="146">
        <v>1002</v>
      </c>
      <c r="AC103" s="146">
        <v>5</v>
      </c>
      <c r="AZ103" s="146">
        <v>2</v>
      </c>
      <c r="BA103" s="146">
        <f t="shared" si="25"/>
        <v>0</v>
      </c>
      <c r="BB103" s="146">
        <f t="shared" si="26"/>
        <v>0</v>
      </c>
      <c r="BC103" s="146">
        <f t="shared" si="27"/>
        <v>0</v>
      </c>
      <c r="BD103" s="146">
        <f t="shared" si="28"/>
        <v>0</v>
      </c>
      <c r="BE103" s="146">
        <f t="shared" si="29"/>
        <v>0</v>
      </c>
      <c r="CA103" s="177">
        <v>7</v>
      </c>
      <c r="CB103" s="177">
        <v>1002</v>
      </c>
      <c r="CZ103" s="146">
        <v>0</v>
      </c>
    </row>
    <row r="104" spans="1:57" ht="12.75">
      <c r="A104" s="178"/>
      <c r="B104" s="179" t="s">
        <v>75</v>
      </c>
      <c r="C104" s="180" t="str">
        <f>CONCATENATE(B95," ",C95)</f>
        <v>781 Obklady keramické</v>
      </c>
      <c r="D104" s="181"/>
      <c r="E104" s="182"/>
      <c r="F104" s="183"/>
      <c r="G104" s="184">
        <f>SUM(G95:G103)</f>
        <v>0</v>
      </c>
      <c r="O104" s="170">
        <v>4</v>
      </c>
      <c r="BA104" s="185">
        <f>SUM(BA95:BA103)</f>
        <v>0</v>
      </c>
      <c r="BB104" s="185">
        <f>SUM(BB95:BB103)</f>
        <v>0</v>
      </c>
      <c r="BC104" s="185">
        <f>SUM(BC95:BC103)</f>
        <v>0</v>
      </c>
      <c r="BD104" s="185">
        <f>SUM(BD95:BD103)</f>
        <v>0</v>
      </c>
      <c r="BE104" s="185">
        <f>SUM(BE95:BE103)</f>
        <v>0</v>
      </c>
    </row>
    <row r="105" spans="1:15" ht="12.75">
      <c r="A105" s="163" t="s">
        <v>72</v>
      </c>
      <c r="B105" s="164" t="s">
        <v>250</v>
      </c>
      <c r="C105" s="165" t="s">
        <v>251</v>
      </c>
      <c r="D105" s="166"/>
      <c r="E105" s="167"/>
      <c r="F105" s="167"/>
      <c r="G105" s="168"/>
      <c r="H105" s="169"/>
      <c r="I105" s="169"/>
      <c r="O105" s="170">
        <v>1</v>
      </c>
    </row>
    <row r="106" spans="1:104" ht="12.75">
      <c r="A106" s="171">
        <v>69</v>
      </c>
      <c r="B106" s="172" t="s">
        <v>111</v>
      </c>
      <c r="C106" s="173" t="s">
        <v>252</v>
      </c>
      <c r="D106" s="174" t="s">
        <v>74</v>
      </c>
      <c r="E106" s="175">
        <v>7</v>
      </c>
      <c r="F106" s="175">
        <v>0</v>
      </c>
      <c r="G106" s="176">
        <f>E106*F106</f>
        <v>0</v>
      </c>
      <c r="O106" s="170">
        <v>2</v>
      </c>
      <c r="AA106" s="146">
        <v>12</v>
      </c>
      <c r="AB106" s="146">
        <v>0</v>
      </c>
      <c r="AC106" s="146">
        <v>65</v>
      </c>
      <c r="AZ106" s="146">
        <v>2</v>
      </c>
      <c r="BA106" s="146">
        <f>IF(AZ106=1,G106,0)</f>
        <v>0</v>
      </c>
      <c r="BB106" s="146">
        <f>IF(AZ106=2,G106,0)</f>
        <v>0</v>
      </c>
      <c r="BC106" s="146">
        <f>IF(AZ106=3,G106,0)</f>
        <v>0</v>
      </c>
      <c r="BD106" s="146">
        <f>IF(AZ106=4,G106,0)</f>
        <v>0</v>
      </c>
      <c r="BE106" s="146">
        <f>IF(AZ106=5,G106,0)</f>
        <v>0</v>
      </c>
      <c r="CA106" s="177">
        <v>12</v>
      </c>
      <c r="CB106" s="177">
        <v>0</v>
      </c>
      <c r="CZ106" s="146">
        <v>0</v>
      </c>
    </row>
    <row r="107" spans="1:57" ht="12.75">
      <c r="A107" s="178"/>
      <c r="B107" s="179" t="s">
        <v>75</v>
      </c>
      <c r="C107" s="180" t="str">
        <f>CONCATENATE(B105," ",C105)</f>
        <v>783 Nátěry</v>
      </c>
      <c r="D107" s="181"/>
      <c r="E107" s="182"/>
      <c r="F107" s="183"/>
      <c r="G107" s="184">
        <f>SUM(G105:G106)</f>
        <v>0</v>
      </c>
      <c r="O107" s="170">
        <v>4</v>
      </c>
      <c r="BA107" s="185">
        <f>SUM(BA105:BA106)</f>
        <v>0</v>
      </c>
      <c r="BB107" s="185">
        <f>SUM(BB105:BB106)</f>
        <v>0</v>
      </c>
      <c r="BC107" s="185">
        <f>SUM(BC105:BC106)</f>
        <v>0</v>
      </c>
      <c r="BD107" s="185">
        <f>SUM(BD105:BD106)</f>
        <v>0</v>
      </c>
      <c r="BE107" s="185">
        <f>SUM(BE105:BE106)</f>
        <v>0</v>
      </c>
    </row>
    <row r="108" spans="1:15" ht="12.75">
      <c r="A108" s="163" t="s">
        <v>72</v>
      </c>
      <c r="B108" s="164" t="s">
        <v>253</v>
      </c>
      <c r="C108" s="165" t="s">
        <v>254</v>
      </c>
      <c r="D108" s="166"/>
      <c r="E108" s="167"/>
      <c r="F108" s="167"/>
      <c r="G108" s="168"/>
      <c r="H108" s="169"/>
      <c r="I108" s="169"/>
      <c r="O108" s="170">
        <v>1</v>
      </c>
    </row>
    <row r="109" spans="1:104" ht="12.75">
      <c r="A109" s="171">
        <v>70</v>
      </c>
      <c r="B109" s="172" t="s">
        <v>255</v>
      </c>
      <c r="C109" s="173" t="s">
        <v>256</v>
      </c>
      <c r="D109" s="174" t="s">
        <v>95</v>
      </c>
      <c r="E109" s="175">
        <v>119.8</v>
      </c>
      <c r="F109" s="175">
        <v>0</v>
      </c>
      <c r="G109" s="176">
        <f>E109*F109</f>
        <v>0</v>
      </c>
      <c r="O109" s="170">
        <v>2</v>
      </c>
      <c r="AA109" s="146">
        <v>1</v>
      </c>
      <c r="AB109" s="146">
        <v>7</v>
      </c>
      <c r="AC109" s="146">
        <v>7</v>
      </c>
      <c r="AZ109" s="146">
        <v>2</v>
      </c>
      <c r="BA109" s="146">
        <f>IF(AZ109=1,G109,0)</f>
        <v>0</v>
      </c>
      <c r="BB109" s="146">
        <f>IF(AZ109=2,G109,0)</f>
        <v>0</v>
      </c>
      <c r="BC109" s="146">
        <f>IF(AZ109=3,G109,0)</f>
        <v>0</v>
      </c>
      <c r="BD109" s="146">
        <f>IF(AZ109=4,G109,0)</f>
        <v>0</v>
      </c>
      <c r="BE109" s="146">
        <f>IF(AZ109=5,G109,0)</f>
        <v>0</v>
      </c>
      <c r="CA109" s="177">
        <v>1</v>
      </c>
      <c r="CB109" s="177">
        <v>7</v>
      </c>
      <c r="CZ109" s="146">
        <v>7E-05</v>
      </c>
    </row>
    <row r="110" spans="1:104" ht="12.75">
      <c r="A110" s="171">
        <v>71</v>
      </c>
      <c r="B110" s="172" t="s">
        <v>257</v>
      </c>
      <c r="C110" s="173" t="s">
        <v>258</v>
      </c>
      <c r="D110" s="174" t="s">
        <v>95</v>
      </c>
      <c r="E110" s="175">
        <v>119.8</v>
      </c>
      <c r="F110" s="175">
        <v>0</v>
      </c>
      <c r="G110" s="176">
        <f>E110*F110</f>
        <v>0</v>
      </c>
      <c r="O110" s="170">
        <v>2</v>
      </c>
      <c r="AA110" s="146">
        <v>1</v>
      </c>
      <c r="AB110" s="146">
        <v>7</v>
      </c>
      <c r="AC110" s="146">
        <v>7</v>
      </c>
      <c r="AZ110" s="146">
        <v>2</v>
      </c>
      <c r="BA110" s="146">
        <f>IF(AZ110=1,G110,0)</f>
        <v>0</v>
      </c>
      <c r="BB110" s="146">
        <f>IF(AZ110=2,G110,0)</f>
        <v>0</v>
      </c>
      <c r="BC110" s="146">
        <f>IF(AZ110=3,G110,0)</f>
        <v>0</v>
      </c>
      <c r="BD110" s="146">
        <f>IF(AZ110=4,G110,0)</f>
        <v>0</v>
      </c>
      <c r="BE110" s="146">
        <f>IF(AZ110=5,G110,0)</f>
        <v>0</v>
      </c>
      <c r="CA110" s="177">
        <v>1</v>
      </c>
      <c r="CB110" s="177">
        <v>7</v>
      </c>
      <c r="CZ110" s="146">
        <v>0.00016</v>
      </c>
    </row>
    <row r="111" spans="1:104" ht="12.75">
      <c r="A111" s="171">
        <v>72</v>
      </c>
      <c r="B111" s="172" t="s">
        <v>259</v>
      </c>
      <c r="C111" s="173" t="s">
        <v>260</v>
      </c>
      <c r="D111" s="174" t="s">
        <v>95</v>
      </c>
      <c r="E111" s="175">
        <v>123.1</v>
      </c>
      <c r="F111" s="175">
        <v>0</v>
      </c>
      <c r="G111" s="176">
        <f>E111*F111</f>
        <v>0</v>
      </c>
      <c r="O111" s="170">
        <v>2</v>
      </c>
      <c r="AA111" s="146">
        <v>1</v>
      </c>
      <c r="AB111" s="146">
        <v>7</v>
      </c>
      <c r="AC111" s="146">
        <v>7</v>
      </c>
      <c r="AZ111" s="146">
        <v>2</v>
      </c>
      <c r="BA111" s="146">
        <f>IF(AZ111=1,G111,0)</f>
        <v>0</v>
      </c>
      <c r="BB111" s="146">
        <f>IF(AZ111=2,G111,0)</f>
        <v>0</v>
      </c>
      <c r="BC111" s="146">
        <f>IF(AZ111=3,G111,0)</f>
        <v>0</v>
      </c>
      <c r="BD111" s="146">
        <f>IF(AZ111=4,G111,0)</f>
        <v>0</v>
      </c>
      <c r="BE111" s="146">
        <f>IF(AZ111=5,G111,0)</f>
        <v>0</v>
      </c>
      <c r="CA111" s="177">
        <v>1</v>
      </c>
      <c r="CB111" s="177">
        <v>7</v>
      </c>
      <c r="CZ111" s="146">
        <v>0</v>
      </c>
    </row>
    <row r="112" spans="1:104" ht="12.75">
      <c r="A112" s="171">
        <v>73</v>
      </c>
      <c r="B112" s="172" t="s">
        <v>261</v>
      </c>
      <c r="C112" s="173" t="s">
        <v>262</v>
      </c>
      <c r="D112" s="174" t="s">
        <v>95</v>
      </c>
      <c r="E112" s="175">
        <v>30.15</v>
      </c>
      <c r="F112" s="175">
        <v>0</v>
      </c>
      <c r="G112" s="176">
        <f>E112*F112</f>
        <v>0</v>
      </c>
      <c r="O112" s="170">
        <v>2</v>
      </c>
      <c r="AA112" s="146">
        <v>1</v>
      </c>
      <c r="AB112" s="146">
        <v>7</v>
      </c>
      <c r="AC112" s="146">
        <v>7</v>
      </c>
      <c r="AZ112" s="146">
        <v>2</v>
      </c>
      <c r="BA112" s="146">
        <f>IF(AZ112=1,G112,0)</f>
        <v>0</v>
      </c>
      <c r="BB112" s="146">
        <f>IF(AZ112=2,G112,0)</f>
        <v>0</v>
      </c>
      <c r="BC112" s="146">
        <f>IF(AZ112=3,G112,0)</f>
        <v>0</v>
      </c>
      <c r="BD112" s="146">
        <f>IF(AZ112=4,G112,0)</f>
        <v>0</v>
      </c>
      <c r="BE112" s="146">
        <f>IF(AZ112=5,G112,0)</f>
        <v>0</v>
      </c>
      <c r="CA112" s="177">
        <v>1</v>
      </c>
      <c r="CB112" s="177">
        <v>7</v>
      </c>
      <c r="CZ112" s="146">
        <v>0.00073</v>
      </c>
    </row>
    <row r="113" spans="1:57" ht="12.75">
      <c r="A113" s="178"/>
      <c r="B113" s="179" t="s">
        <v>75</v>
      </c>
      <c r="C113" s="180" t="str">
        <f>CONCATENATE(B108," ",C108)</f>
        <v>784 Malby</v>
      </c>
      <c r="D113" s="181"/>
      <c r="E113" s="182"/>
      <c r="F113" s="183"/>
      <c r="G113" s="184">
        <f>SUM(G108:G112)</f>
        <v>0</v>
      </c>
      <c r="O113" s="170">
        <v>4</v>
      </c>
      <c r="BA113" s="185">
        <f>SUM(BA108:BA112)</f>
        <v>0</v>
      </c>
      <c r="BB113" s="185">
        <f>SUM(BB108:BB112)</f>
        <v>0</v>
      </c>
      <c r="BC113" s="185">
        <f>SUM(BC108:BC112)</f>
        <v>0</v>
      </c>
      <c r="BD113" s="185">
        <f>SUM(BD108:BD112)</f>
        <v>0</v>
      </c>
      <c r="BE113" s="185">
        <f>SUM(BE108:BE112)</f>
        <v>0</v>
      </c>
    </row>
    <row r="114" spans="1:15" ht="12.75">
      <c r="A114" s="163" t="s">
        <v>72</v>
      </c>
      <c r="B114" s="164" t="s">
        <v>263</v>
      </c>
      <c r="C114" s="165" t="s">
        <v>264</v>
      </c>
      <c r="D114" s="166"/>
      <c r="E114" s="167"/>
      <c r="F114" s="167"/>
      <c r="G114" s="168"/>
      <c r="H114" s="169"/>
      <c r="I114" s="169"/>
      <c r="O114" s="170">
        <v>1</v>
      </c>
    </row>
    <row r="115" spans="1:104" ht="12.75">
      <c r="A115" s="171">
        <v>74</v>
      </c>
      <c r="B115" s="172" t="s">
        <v>265</v>
      </c>
      <c r="C115" s="173" t="s">
        <v>266</v>
      </c>
      <c r="D115" s="174" t="s">
        <v>198</v>
      </c>
      <c r="E115" s="175">
        <v>1</v>
      </c>
      <c r="F115" s="175">
        <v>0</v>
      </c>
      <c r="G115" s="176">
        <f>E115*F115</f>
        <v>0</v>
      </c>
      <c r="O115" s="170">
        <v>2</v>
      </c>
      <c r="AA115" s="146">
        <v>12</v>
      </c>
      <c r="AB115" s="146">
        <v>0</v>
      </c>
      <c r="AC115" s="146">
        <v>79</v>
      </c>
      <c r="AZ115" s="146">
        <v>4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12</v>
      </c>
      <c r="CB115" s="177">
        <v>0</v>
      </c>
      <c r="CZ115" s="146">
        <v>0</v>
      </c>
    </row>
    <row r="116" spans="1:57" ht="12.75">
      <c r="A116" s="178"/>
      <c r="B116" s="179" t="s">
        <v>75</v>
      </c>
      <c r="C116" s="180" t="str">
        <f>CONCATENATE(B114," ",C114)</f>
        <v>M21 Elektromontáže</v>
      </c>
      <c r="D116" s="181"/>
      <c r="E116" s="182"/>
      <c r="F116" s="183"/>
      <c r="G116" s="184">
        <f>SUM(G114:G115)</f>
        <v>0</v>
      </c>
      <c r="O116" s="170">
        <v>4</v>
      </c>
      <c r="BA116" s="185">
        <f>SUM(BA114:BA115)</f>
        <v>0</v>
      </c>
      <c r="BB116" s="185">
        <f>SUM(BB114:BB115)</f>
        <v>0</v>
      </c>
      <c r="BC116" s="185">
        <f>SUM(BC114:BC115)</f>
        <v>0</v>
      </c>
      <c r="BD116" s="185">
        <f>SUM(BD114:BD115)</f>
        <v>0</v>
      </c>
      <c r="BE116" s="185">
        <f>SUM(BE114:BE115)</f>
        <v>0</v>
      </c>
    </row>
    <row r="117" spans="1:15" ht="12.75">
      <c r="A117" s="163" t="s">
        <v>72</v>
      </c>
      <c r="B117" s="164" t="s">
        <v>267</v>
      </c>
      <c r="C117" s="165" t="s">
        <v>268</v>
      </c>
      <c r="D117" s="166"/>
      <c r="E117" s="167"/>
      <c r="F117" s="167"/>
      <c r="G117" s="168"/>
      <c r="H117" s="169"/>
      <c r="I117" s="169"/>
      <c r="O117" s="170">
        <v>1</v>
      </c>
    </row>
    <row r="118" spans="1:104" ht="12.75">
      <c r="A118" s="171">
        <v>75</v>
      </c>
      <c r="B118" s="172" t="s">
        <v>269</v>
      </c>
      <c r="C118" s="173" t="s">
        <v>270</v>
      </c>
      <c r="D118" s="174" t="s">
        <v>90</v>
      </c>
      <c r="E118" s="175">
        <v>20.35035</v>
      </c>
      <c r="F118" s="175">
        <v>0</v>
      </c>
      <c r="G118" s="176">
        <f>E118*F118</f>
        <v>0</v>
      </c>
      <c r="O118" s="170">
        <v>2</v>
      </c>
      <c r="AA118" s="146">
        <v>8</v>
      </c>
      <c r="AB118" s="146">
        <v>0</v>
      </c>
      <c r="AC118" s="146">
        <v>3</v>
      </c>
      <c r="AZ118" s="146">
        <v>1</v>
      </c>
      <c r="BA118" s="146">
        <f>IF(AZ118=1,G118,0)</f>
        <v>0</v>
      </c>
      <c r="BB118" s="146">
        <f>IF(AZ118=2,G118,0)</f>
        <v>0</v>
      </c>
      <c r="BC118" s="146">
        <f>IF(AZ118=3,G118,0)</f>
        <v>0</v>
      </c>
      <c r="BD118" s="146">
        <f>IF(AZ118=4,G118,0)</f>
        <v>0</v>
      </c>
      <c r="BE118" s="146">
        <f>IF(AZ118=5,G118,0)</f>
        <v>0</v>
      </c>
      <c r="CA118" s="177">
        <v>8</v>
      </c>
      <c r="CB118" s="177">
        <v>0</v>
      </c>
      <c r="CZ118" s="146">
        <v>0</v>
      </c>
    </row>
    <row r="119" spans="1:104" ht="12.75">
      <c r="A119" s="171">
        <v>76</v>
      </c>
      <c r="B119" s="172" t="s">
        <v>271</v>
      </c>
      <c r="C119" s="173" t="s">
        <v>272</v>
      </c>
      <c r="D119" s="174" t="s">
        <v>90</v>
      </c>
      <c r="E119" s="175">
        <v>20.35035</v>
      </c>
      <c r="F119" s="175">
        <v>0</v>
      </c>
      <c r="G119" s="176">
        <f>E119*F119</f>
        <v>0</v>
      </c>
      <c r="O119" s="170">
        <v>2</v>
      </c>
      <c r="AA119" s="146">
        <v>8</v>
      </c>
      <c r="AB119" s="146">
        <v>0</v>
      </c>
      <c r="AC119" s="146">
        <v>3</v>
      </c>
      <c r="AZ119" s="146">
        <v>1</v>
      </c>
      <c r="BA119" s="146">
        <f>IF(AZ119=1,G119,0)</f>
        <v>0</v>
      </c>
      <c r="BB119" s="146">
        <f>IF(AZ119=2,G119,0)</f>
        <v>0</v>
      </c>
      <c r="BC119" s="146">
        <f>IF(AZ119=3,G119,0)</f>
        <v>0</v>
      </c>
      <c r="BD119" s="146">
        <f>IF(AZ119=4,G119,0)</f>
        <v>0</v>
      </c>
      <c r="BE119" s="146">
        <f>IF(AZ119=5,G119,0)</f>
        <v>0</v>
      </c>
      <c r="CA119" s="177">
        <v>8</v>
      </c>
      <c r="CB119" s="177">
        <v>0</v>
      </c>
      <c r="CZ119" s="146">
        <v>0</v>
      </c>
    </row>
    <row r="120" spans="1:104" ht="12.75">
      <c r="A120" s="171">
        <v>77</v>
      </c>
      <c r="B120" s="172" t="s">
        <v>273</v>
      </c>
      <c r="C120" s="173" t="s">
        <v>274</v>
      </c>
      <c r="D120" s="174" t="s">
        <v>90</v>
      </c>
      <c r="E120" s="175">
        <v>183.15315</v>
      </c>
      <c r="F120" s="175">
        <v>0</v>
      </c>
      <c r="G120" s="176">
        <f>E120*F120</f>
        <v>0</v>
      </c>
      <c r="O120" s="170">
        <v>2</v>
      </c>
      <c r="AA120" s="146">
        <v>8</v>
      </c>
      <c r="AB120" s="146">
        <v>0</v>
      </c>
      <c r="AC120" s="146">
        <v>3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8</v>
      </c>
      <c r="CB120" s="177">
        <v>0</v>
      </c>
      <c r="CZ120" s="146">
        <v>0</v>
      </c>
    </row>
    <row r="121" spans="1:104" ht="12.75">
      <c r="A121" s="171">
        <v>78</v>
      </c>
      <c r="B121" s="172" t="s">
        <v>275</v>
      </c>
      <c r="C121" s="173" t="s">
        <v>276</v>
      </c>
      <c r="D121" s="174" t="s">
        <v>90</v>
      </c>
      <c r="E121" s="175">
        <v>20.35035</v>
      </c>
      <c r="F121" s="175">
        <v>0</v>
      </c>
      <c r="G121" s="176">
        <f>E121*F121</f>
        <v>0</v>
      </c>
      <c r="O121" s="170">
        <v>2</v>
      </c>
      <c r="AA121" s="146">
        <v>8</v>
      </c>
      <c r="AB121" s="146">
        <v>0</v>
      </c>
      <c r="AC121" s="146">
        <v>3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8</v>
      </c>
      <c r="CB121" s="177">
        <v>0</v>
      </c>
      <c r="CZ121" s="146">
        <v>0</v>
      </c>
    </row>
    <row r="122" spans="1:104" ht="12.75">
      <c r="A122" s="171">
        <v>79</v>
      </c>
      <c r="B122" s="172" t="s">
        <v>277</v>
      </c>
      <c r="C122" s="173" t="s">
        <v>278</v>
      </c>
      <c r="D122" s="174" t="s">
        <v>90</v>
      </c>
      <c r="E122" s="175">
        <v>20.35035</v>
      </c>
      <c r="F122" s="175">
        <v>0</v>
      </c>
      <c r="G122" s="176">
        <f>E122*F122</f>
        <v>0</v>
      </c>
      <c r="O122" s="170">
        <v>2</v>
      </c>
      <c r="AA122" s="146">
        <v>8</v>
      </c>
      <c r="AB122" s="146">
        <v>0</v>
      </c>
      <c r="AC122" s="146">
        <v>3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8</v>
      </c>
      <c r="CB122" s="177">
        <v>0</v>
      </c>
      <c r="CZ122" s="146">
        <v>0</v>
      </c>
    </row>
    <row r="123" spans="1:57" ht="12.75">
      <c r="A123" s="178"/>
      <c r="B123" s="179" t="s">
        <v>75</v>
      </c>
      <c r="C123" s="180" t="str">
        <f>CONCATENATE(B117," ",C117)</f>
        <v>D96 Přesuny suti a vybouraných hmot</v>
      </c>
      <c r="D123" s="181"/>
      <c r="E123" s="182"/>
      <c r="F123" s="183"/>
      <c r="G123" s="184">
        <f>SUM(G117:G122)</f>
        <v>0</v>
      </c>
      <c r="O123" s="170">
        <v>4</v>
      </c>
      <c r="BA123" s="185">
        <f>SUM(BA117:BA122)</f>
        <v>0</v>
      </c>
      <c r="BB123" s="185">
        <f>SUM(BB117:BB122)</f>
        <v>0</v>
      </c>
      <c r="BC123" s="185">
        <f>SUM(BC117:BC122)</f>
        <v>0</v>
      </c>
      <c r="BD123" s="185">
        <f>SUM(BD117:BD122)</f>
        <v>0</v>
      </c>
      <c r="BE123" s="185">
        <f>SUM(BE117:BE122)</f>
        <v>0</v>
      </c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spans="1:7" ht="12.75">
      <c r="A147" s="186"/>
      <c r="B147" s="186"/>
      <c r="C147" s="186"/>
      <c r="D147" s="186"/>
      <c r="E147" s="186"/>
      <c r="F147" s="186"/>
      <c r="G147" s="186"/>
    </row>
    <row r="148" spans="1:7" ht="12.75">
      <c r="A148" s="186"/>
      <c r="B148" s="186"/>
      <c r="C148" s="186"/>
      <c r="D148" s="186"/>
      <c r="E148" s="186"/>
      <c r="F148" s="186"/>
      <c r="G148" s="186"/>
    </row>
    <row r="149" spans="1:7" ht="12.75">
      <c r="A149" s="186"/>
      <c r="B149" s="186"/>
      <c r="C149" s="186"/>
      <c r="D149" s="186"/>
      <c r="E149" s="186"/>
      <c r="F149" s="186"/>
      <c r="G149" s="186"/>
    </row>
    <row r="150" spans="1:7" ht="12.75">
      <c r="A150" s="186"/>
      <c r="B150" s="186"/>
      <c r="C150" s="186"/>
      <c r="D150" s="186"/>
      <c r="E150" s="186"/>
      <c r="F150" s="186"/>
      <c r="G150" s="18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ht="12.75">
      <c r="E155" s="146"/>
    </row>
    <row r="156" ht="12.75">
      <c r="E156" s="146"/>
    </row>
    <row r="157" ht="12.75">
      <c r="E157" s="146"/>
    </row>
    <row r="158" ht="12.75">
      <c r="E158" s="146"/>
    </row>
    <row r="159" ht="12.75">
      <c r="E159" s="146"/>
    </row>
    <row r="160" ht="12.75">
      <c r="E160" s="146"/>
    </row>
    <row r="161" ht="12.75">
      <c r="E161" s="146"/>
    </row>
    <row r="162" ht="12.75">
      <c r="E162" s="146"/>
    </row>
    <row r="163" ht="12.75">
      <c r="E163" s="146"/>
    </row>
    <row r="164" ht="12.75">
      <c r="E164" s="146"/>
    </row>
    <row r="165" ht="12.75">
      <c r="E165" s="146"/>
    </row>
    <row r="166" ht="12.75">
      <c r="E166" s="146"/>
    </row>
    <row r="167" ht="12.75">
      <c r="E167" s="146"/>
    </row>
    <row r="168" ht="12.75">
      <c r="E168" s="146"/>
    </row>
    <row r="169" ht="12.75">
      <c r="E169" s="146"/>
    </row>
    <row r="170" ht="12.75">
      <c r="E170" s="146"/>
    </row>
    <row r="171" ht="12.75">
      <c r="E171" s="146"/>
    </row>
    <row r="172" ht="12.75">
      <c r="E172" s="146"/>
    </row>
    <row r="173" ht="12.75">
      <c r="E173" s="146"/>
    </row>
    <row r="174" ht="12.75">
      <c r="E174" s="146"/>
    </row>
    <row r="175" ht="12.75">
      <c r="E175" s="146"/>
    </row>
    <row r="176" ht="12.75">
      <c r="E176" s="146"/>
    </row>
    <row r="177" ht="12.75">
      <c r="E177" s="146"/>
    </row>
    <row r="178" ht="12.75">
      <c r="E178" s="146"/>
    </row>
    <row r="179" ht="12.75">
      <c r="E179" s="146"/>
    </row>
    <row r="180" ht="12.75">
      <c r="E180" s="146"/>
    </row>
    <row r="181" ht="12.75">
      <c r="E181" s="146"/>
    </row>
    <row r="182" spans="1:2" ht="12.75">
      <c r="A182" s="187"/>
      <c r="B182" s="187"/>
    </row>
    <row r="183" spans="1:7" ht="12.75">
      <c r="A183" s="186"/>
      <c r="B183" s="186"/>
      <c r="C183" s="189"/>
      <c r="D183" s="189"/>
      <c r="E183" s="190"/>
      <c r="F183" s="189"/>
      <c r="G183" s="191"/>
    </row>
    <row r="184" spans="1:7" ht="12.75">
      <c r="A184" s="192"/>
      <c r="B184" s="192"/>
      <c r="C184" s="186"/>
      <c r="D184" s="186"/>
      <c r="E184" s="193"/>
      <c r="F184" s="186"/>
      <c r="G184" s="186"/>
    </row>
    <row r="185" spans="1:7" ht="12.75">
      <c r="A185" s="186"/>
      <c r="B185" s="186"/>
      <c r="C185" s="186"/>
      <c r="D185" s="186"/>
      <c r="E185" s="193"/>
      <c r="F185" s="186"/>
      <c r="G185" s="186"/>
    </row>
    <row r="186" spans="1:7" ht="12.75">
      <c r="A186" s="186"/>
      <c r="B186" s="186"/>
      <c r="C186" s="186"/>
      <c r="D186" s="186"/>
      <c r="E186" s="193"/>
      <c r="F186" s="186"/>
      <c r="G186" s="186"/>
    </row>
    <row r="187" spans="1:7" ht="12.75">
      <c r="A187" s="186"/>
      <c r="B187" s="186"/>
      <c r="C187" s="186"/>
      <c r="D187" s="186"/>
      <c r="E187" s="193"/>
      <c r="F187" s="186"/>
      <c r="G187" s="186"/>
    </row>
    <row r="188" spans="1:7" ht="12.75">
      <c r="A188" s="186"/>
      <c r="B188" s="186"/>
      <c r="C188" s="186"/>
      <c r="D188" s="186"/>
      <c r="E188" s="193"/>
      <c r="F188" s="186"/>
      <c r="G188" s="186"/>
    </row>
    <row r="189" spans="1:7" ht="12.75">
      <c r="A189" s="186"/>
      <c r="B189" s="186"/>
      <c r="C189" s="186"/>
      <c r="D189" s="186"/>
      <c r="E189" s="193"/>
      <c r="F189" s="186"/>
      <c r="G189" s="186"/>
    </row>
    <row r="190" spans="1:7" ht="12.75">
      <c r="A190" s="186"/>
      <c r="B190" s="186"/>
      <c r="C190" s="186"/>
      <c r="D190" s="186"/>
      <c r="E190" s="193"/>
      <c r="F190" s="186"/>
      <c r="G190" s="186"/>
    </row>
    <row r="191" spans="1:7" ht="12.75">
      <c r="A191" s="186"/>
      <c r="B191" s="186"/>
      <c r="C191" s="186"/>
      <c r="D191" s="186"/>
      <c r="E191" s="193"/>
      <c r="F191" s="186"/>
      <c r="G191" s="186"/>
    </row>
    <row r="192" spans="1:7" ht="12.75">
      <c r="A192" s="186"/>
      <c r="B192" s="186"/>
      <c r="C192" s="186"/>
      <c r="D192" s="186"/>
      <c r="E192" s="193"/>
      <c r="F192" s="186"/>
      <c r="G192" s="186"/>
    </row>
    <row r="193" spans="1:7" ht="12.75">
      <c r="A193" s="186"/>
      <c r="B193" s="186"/>
      <c r="C193" s="186"/>
      <c r="D193" s="186"/>
      <c r="E193" s="193"/>
      <c r="F193" s="186"/>
      <c r="G193" s="186"/>
    </row>
    <row r="194" spans="1:7" ht="12.75">
      <c r="A194" s="186"/>
      <c r="B194" s="186"/>
      <c r="C194" s="186"/>
      <c r="D194" s="186"/>
      <c r="E194" s="193"/>
      <c r="F194" s="186"/>
      <c r="G194" s="186"/>
    </row>
    <row r="195" spans="1:7" ht="12.75">
      <c r="A195" s="186"/>
      <c r="B195" s="186"/>
      <c r="C195" s="186"/>
      <c r="D195" s="186"/>
      <c r="E195" s="193"/>
      <c r="F195" s="186"/>
      <c r="G195" s="186"/>
    </row>
    <row r="196" spans="1:7" ht="12.75">
      <c r="A196" s="186"/>
      <c r="B196" s="186"/>
      <c r="C196" s="186"/>
      <c r="D196" s="186"/>
      <c r="E196" s="193"/>
      <c r="F196" s="186"/>
      <c r="G196" s="186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Verka</cp:lastModifiedBy>
  <dcterms:created xsi:type="dcterms:W3CDTF">2014-05-29T13:21:13Z</dcterms:created>
  <dcterms:modified xsi:type="dcterms:W3CDTF">2014-05-30T06:02:34Z</dcterms:modified>
  <cp:category/>
  <cp:version/>
  <cp:contentType/>
  <cp:contentStatus/>
</cp:coreProperties>
</file>